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sales\Documents\Conflict Minerals\"/>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5200" windowHeight="1198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7" i="5" l="1"/>
  <c r="X17" i="5"/>
  <c r="V17" i="5"/>
  <c r="S17" i="5"/>
  <c r="T17" i="5"/>
  <c r="AB16" i="5"/>
  <c r="X16" i="5"/>
  <c r="V16" i="5"/>
  <c r="S16" i="5"/>
  <c r="T16" i="5"/>
  <c r="AB15" i="5"/>
  <c r="X15" i="5"/>
  <c r="V15" i="5"/>
  <c r="S15" i="5"/>
  <c r="T15" i="5"/>
  <c r="AB14" i="5"/>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<sst xmlns="http://schemas.openxmlformats.org/spreadsheetml/2006/main" count="22602" uniqueCount="15871">
  <si>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</si>
  <si>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</si>
  <si>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</si>
  <si>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</si>
  <si>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</si>
  <si>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</si>
  <si>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</si>
  <si>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</si>
  <si>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</si>
  <si>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</si>
  <si>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</si>
  <si>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</si>
  <si>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</si>
  <si>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</si>
  <si>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</si>
  <si>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</si>
  <si>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</si>
  <si>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</si>
  <si>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</si>
  <si>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</si>
  <si>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</si>
  <si>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</si>
  <si>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</si>
  <si>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</si>
  <si>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</si>
  <si>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</si>
  <si>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</si>
  <si>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</si>
  <si>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</si>
  <si>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</si>
  <si>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</si>
  <si>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</si>
  <si>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</si>
  <si>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</si>
  <si>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</si>
  <si>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</si>
  <si>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</si>
  <si>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</si>
  <si>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</si>
  <si>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</si>
  <si>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</si>
  <si>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</si>
  <si>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</si>
  <si>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</si>
  <si>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</si>
  <si>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</si>
  <si>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</si>
  <si>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</si>
  <si>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</si>
  <si>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</si>
  <si>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</si>
  <si>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</si>
  <si>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</si>
  <si>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</si>
  <si>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</si>
  <si>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</si>
  <si>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</si>
  <si>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</si>
  <si>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</si>
  <si>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</si>
  <si>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</si>
  <si>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</si>
  <si>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</si>
  <si>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</si>
  <si>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</si>
  <si>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</si>
  <si>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</si>
  <si>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</si>
  <si>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</si>
  <si>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</si>
  <si>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</si>
  <si>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</si>
  <si>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</si>
  <si>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</si>
  <si>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</si>
  <si>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</si>
  <si>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</si>
  <si>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</si>
  <si>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</si>
  <si>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</si>
  <si>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</si>
  <si>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</si>
  <si>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</si>
  <si>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</si>
  <si>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</si>
  <si>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</si>
  <si>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</si>
  <si>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</si>
  <si>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</si>
  <si>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</si>
  <si>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</si>
  <si>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</si>
  <si>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</si>
  <si>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</si>
  <si>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</si>
  <si>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</si>
  <si>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</si>
  <si>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</si>
  <si>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</si>
  <si>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</si>
  <si>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</si>
  <si>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</si>
  <si>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</si>
  <si>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</si>
  <si>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</si>
  <si>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</si>
  <si>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</si>
  <si>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</si>
  <si>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</si>
  <si>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</si>
  <si>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</si>
  <si>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</si>
  <si>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</si>
  <si>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</si>
  <si>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</si>
  <si>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</si>
  <si>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</si>
  <si>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</si>
  <si>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</si>
  <si>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</si>
  <si>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</si>
  <si>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</si>
  <si>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</si>
  <si>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</si>
  <si>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</si>
  <si>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</si>
  <si>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</si>
  <si>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</si>
  <si>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</si>
  <si>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</si>
  <si>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</si>
  <si>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</si>
  <si>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</si>
  <si>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</si>
  <si>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</si>
  <si>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</si>
  <si>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</si>
  <si>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</si>
  <si>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</si>
  <si>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</si>
  <si>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</si>
  <si>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</si>
  <si>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</si>
  <si>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</si>
  <si>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</si>
  <si>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</si>
  <si>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</si>
  <si>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</si>
  <si>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</si>
  <si>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</si>
  <si>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</si>
  <si>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</si>
  <si>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</si>
  <si>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</si>
  <si>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</si>
  <si>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</si>
  <si>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</si>
  <si>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</si>
  <si>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</si>
  <si>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</si>
  <si>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</si>
  <si>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</si>
  <si>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</si>
  <si>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</si>
  <si>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</si>
  <si>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</si>
  <si>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</si>
  <si>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</si>
  <si>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</si>
  <si>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</si>
  <si>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</si>
  <si>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</si>
  <si>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</si>
  <si>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</si>
  <si>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</si>
  <si>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</si>
  <si>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</si>
  <si>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</si>
  <si>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</si>
  <si>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</si>
  <si>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</si>
  <si>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</si>
  <si>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</si>
  <si>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</si>
  <si>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</si>
  <si>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</si>
  <si>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</si>
  <si>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</si>
  <si>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</si>
  <si>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</si>
  <si>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</si>
  <si>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</si>
  <si>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</si>
  <si>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</si>
  <si>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</si>
  <si>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</si>
  <si>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</si>
  <si>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</si>
  <si>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</si>
  <si>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</si>
  <si>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</si>
  <si>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</si>
  <si>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</si>
  <si>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</si>
  <si>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</si>
  <si>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</si>
  <si>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</si>
  <si>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</si>
  <si>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</si>
  <si>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</si>
  <si>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</si>
  <si>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</si>
  <si>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</si>
  <si>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</si>
  <si>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</si>
  <si>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</si>
  <si>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</si>
  <si>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</si>
  <si>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</si>
  <si>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</si>
  <si>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</si>
  <si>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</si>
  <si>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</si>
  <si>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</si>
  <si>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</si>
  <si>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</si>
  <si>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</si>
  <si>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</si>
  <si>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</si>
  <si>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</si>
  <si>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</si>
  <si>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</si>
  <si>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</si>
  <si>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</si>
  <si>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</si>
  <si>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</si>
  <si>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</si>
  <si>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</si>
  <si>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</si>
  <si>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</si>
  <si>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</si>
  <si>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</si>
  <si>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</si>
  <si>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</si>
  <si>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</si>
  <si>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</si>
  <si>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</si>
  <si>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</si>
  <si>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</si>
  <si>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</si>
  <si>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</si>
  <si>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</si>
  <si>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</si>
  <si>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</si>
  <si>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</si>
  <si>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</si>
  <si>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</si>
  <si>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</si>
  <si>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</si>
  <si>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</si>
  <si>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</si>
  <si>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</si>
  <si>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</si>
  <si>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</si>
  <si>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</si>
  <si>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</si>
  <si>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</si>
  <si>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</si>
  <si>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</si>
  <si>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</si>
  <si>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</si>
  <si>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</si>
  <si>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</si>
  <si>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</si>
  <si>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</si>
  <si>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</si>
  <si>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</si>
  <si>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</si>
  <si>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</si>
  <si>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</si>
  <si>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</si>
  <si>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</si>
  <si>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</si>
  <si>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</si>
  <si>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</si>
  <si>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</si>
  <si>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</si>
  <si>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</si>
  <si>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</si>
  <si>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</si>
  <si>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</si>
  <si>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</si>
  <si>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</si>
  <si>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</si>
  <si>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</si>
  <si>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</si>
  <si>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</si>
  <si>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</si>
  <si>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</si>
  <si>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</si>
  <si>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</si>
  <si>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</si>
  <si>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</si>
  <si>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</si>
  <si>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</si>
  <si>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</si>
  <si>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</si>
  <si>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</si>
  <si>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</si>
  <si>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</si>
  <si>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</si>
  <si>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</si>
  <si>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</si>
  <si>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</si>
  <si>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</si>
  <si>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</si>
  <si>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</si>
  <si>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</si>
  <si>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</si>
  <si>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</si>
  <si>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</si>
  <si>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</si>
  <si>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</si>
  <si>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</si>
  <si>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</si>
  <si>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</si>
  <si>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</si>
  <si>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</si>
  <si>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</si>
  <si>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</si>
  <si>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</si>
  <si>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</si>
  <si>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</si>
  <si>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</si>
  <si>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</si>
  <si>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</si>
  <si>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</si>
  <si>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</si>
  <si>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</si>
  <si>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</si>
  <si>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</si>
  <si>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</si>
  <si>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</si>
  <si>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</si>
  <si>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</si>
  <si>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</si>
  <si>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</si>
  <si>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</si>
  <si>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</si>
  <si>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</si>
  <si>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</si>
  <si>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</si>
  <si>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</si>
  <si>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</si>
  <si>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</si>
  <si>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</si>
  <si>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</si>
  <si>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</si>
  <si>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</si>
  <si>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</si>
  <si>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</si>
  <si>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</si>
  <si>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</si>
  <si>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</si>
  <si>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</si>
  <si>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</si>
  <si>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</si>
  <si>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</si>
  <si>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</si>
  <si>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</si>
  <si>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</si>
  <si>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</si>
  <si>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</si>
  <si>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</si>
  <si>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</si>
  <si>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</si>
  <si>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</si>
  <si>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</si>
  <si>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</si>
  <si>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</si>
  <si>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</si>
  <si>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</si>
  <si>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</si>
  <si>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</si>
  <si>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</si>
  <si>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</si>
  <si>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</si>
  <si>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</si>
  <si>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</si>
  <si>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</si>
  <si>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</si>
  <si>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</si>
  <si>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</si>
  <si>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</si>
  <si>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</si>
  <si>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</si>
  <si>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</si>
  <si>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</si>
  <si>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</si>
  <si>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</si>
  <si>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</si>
  <si>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</si>
  <si>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</si>
  <si>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</si>
  <si>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</si>
  <si>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</si>
  <si>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</si>
  <si>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</si>
  <si>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</si>
  <si>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</si>
  <si>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</si>
  <si>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</si>
  <si>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</si>
  <si>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</si>
  <si>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</si>
  <si>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</si>
  <si>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</si>
  <si>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</si>
  <si>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</si>
  <si>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</si>
  <si>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</si>
  <si>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</si>
  <si>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</si>
  <si>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</si>
  <si>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</si>
  <si>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</si>
  <si>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</si>
  <si>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</si>
  <si>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</si>
  <si>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</si>
  <si>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</si>
  <si>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</si>
  <si>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</si>
  <si>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</si>
  <si>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</si>
  <si>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</si>
  <si>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</si>
  <si>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</si>
  <si>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</si>
  <si>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</si>
  <si>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</si>
  <si>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</si>
  <si>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</si>
  <si>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</si>
  <si>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</si>
  <si>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</si>
  <si>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</si>
  <si>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</si>
  <si>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</si>
  <si>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</si>
  <si>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</si>
  <si>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</si>
  <si>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</si>
  <si>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</si>
  <si>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</si>
  <si>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</si>
  <si>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</si>
  <si>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</si>
  <si>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</si>
  <si>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</si>
  <si>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</si>
  <si>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</si>
  <si>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</si>
  <si>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</si>
  <si>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</si>
  <si>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</si>
  <si>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</si>
  <si>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</si>
  <si>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</si>
  <si>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</si>
  <si>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</si>
  <si>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</si>
  <si>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</si>
  <si>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</si>
  <si>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</si>
  <si>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</si>
  <si>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</si>
  <si>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</si>
  <si>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</si>
  <si>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</si>
  <si>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</si>
  <si>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</si>
  <si>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</si>
  <si>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</si>
  <si>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</si>
  <si>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</si>
  <si>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</si>
  <si>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</si>
  <si>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</si>
  <si>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</si>
  <si>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</si>
  <si>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</si>
  <si>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</si>
  <si>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</si>
  <si>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</si>
  <si>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</si>
  <si>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</si>
  <si>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</si>
  <si>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</si>
  <si>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</si>
  <si>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</si>
  <si>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</si>
  <si>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</si>
  <si>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</si>
  <si>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</si>
  <si>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</si>
  <si>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</si>
  <si>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</si>
  <si>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</si>
  <si>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</si>
  <si>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</si>
  <si>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</si>
  <si>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</si>
  <si>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</si>
  <si>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</si>
  <si>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</si>
  <si>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</si>
  <si>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</si>
  <si>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</si>
  <si>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</si>
  <si>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</si>
  <si>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</si>
  <si>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</si>
  <si>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</si>
  <si>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</si>
  <si>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</si>
  <si>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</si>
  <si>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</si>
  <si>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</si>
  <si>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</si>
  <si>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</si>
  <si>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</si>
  <si>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</si>
  <si>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</si>
  <si>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</si>
  <si>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</si>
  <si>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</si>
  <si>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</si>
  <si>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</si>
  <si>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</si>
  <si>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</si>
  <si>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</si>
  <si>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</si>
  <si>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</si>
  <si>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</si>
  <si>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</si>
  <si>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</si>
  <si>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</si>
  <si>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</si>
  <si>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</si>
  <si>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</si>
  <si>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</si>
  <si>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</si>
  <si>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</si>
  <si>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</si>
  <si>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</si>
  <si>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</si>
  <si>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</si>
  <si>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</si>
  <si>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</si>
  <si>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</si>
  <si>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</si>
  <si>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</si>
  <si>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</si>
  <si>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</si>
  <si>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</si>
  <si>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</si>
  <si>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</si>
  <si>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</si>
  <si>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</si>
  <si>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</si>
  <si>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</si>
  <si>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</si>
  <si>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</si>
  <si>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</si>
  <si>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</si>
  <si>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</si>
  <si>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</si>
  <si>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</si>
  <si>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</si>
  <si>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</si>
  <si>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</si>
  <si>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</si>
  <si>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</si>
  <si>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</si>
  <si>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</si>
  <si>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</si>
  <si>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</si>
  <si>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</si>
  <si>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</si>
  <si>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</si>
  <si>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</si>
  <si>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</si>
  <si>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</si>
  <si>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</si>
  <si>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</si>
  <si>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</si>
  <si>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</si>
  <si>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</si>
  <si>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</si>
  <si>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</si>
  <si>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</si>
  <si>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</si>
  <si>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</si>
  <si>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</si>
  <si>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</si>
  <si>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</si>
  <si>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</si>
  <si>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</si>
  <si>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</si>
  <si>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</si>
  <si>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</si>
  <si>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</si>
  <si>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</si>
  <si>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</si>
  <si>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</si>
  <si>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</si>
  <si>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</si>
  <si>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</si>
  <si>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</si>
  <si>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</si>
  <si>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</si>
  <si>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</si>
  <si>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</si>
  <si>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</si>
  <si>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</si>
  <si>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</si>
  <si>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</si>
  <si>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</si>
  <si>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</si>
  <si>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</si>
  <si>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</si>
  <si>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</si>
  <si>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</si>
  <si>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</si>
  <si>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</si>
  <si>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</si>
  <si>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</si>
  <si>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</si>
  <si>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</si>
  <si>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</si>
  <si>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</si>
  <si>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</si>
  <si>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</si>
  <si>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</si>
  <si>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</si>
  <si>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</si>
  <si>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</si>
  <si>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</si>
  <si>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</si>
  <si>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</si>
  <si>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</si>
  <si>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</si>
  <si>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</si>
  <si>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</si>
  <si>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</si>
  <si>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</si>
  <si>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</si>
  <si>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</si>
  <si>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</si>
  <si>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</si>
  <si>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</si>
  <si>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</si>
  <si>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</si>
  <si>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</si>
  <si>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</si>
  <si>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</si>
  <si>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</si>
  <si>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</si>
  <si>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</si>
  <si>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</si>
  <si>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</si>
  <si>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</si>
  <si>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</si>
  <si>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</si>
  <si>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</si>
  <si>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</si>
  <si>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</si>
  <si>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</si>
  <si>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</si>
  <si>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</si>
  <si>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</si>
  <si>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</si>
  <si>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</si>
  <si>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</si>
  <si>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</si>
  <si>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</si>
  <si>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</si>
  <si>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</si>
  <si>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</si>
  <si>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</si>
  <si>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</si>
  <si>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</si>
  <si>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</si>
  <si>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</si>
  <si>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</si>
  <si>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</si>
  <si>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</si>
  <si>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</si>
  <si>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</si>
  <si>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</si>
  <si>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</si>
  <si>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</si>
  <si>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</si>
  <si>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</si>
  <si>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</si>
  <si>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</si>
  <si>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</si>
  <si>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</si>
  <si>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</si>
  <si>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</si>
  <si>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</si>
  <si>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</si>
  <si>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</si>
  <si>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</si>
  <si>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</si>
  <si>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</si>
  <si>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</si>
  <si>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</si>
  <si>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</si>
  <si>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</si>
  <si>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</si>
  <si>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</si>
  <si>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</si>
  <si>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</si>
  <si>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</si>
  <si>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</si>
  <si>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</si>
  <si>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</si>
  <si>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</si>
  <si>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</si>
  <si>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</si>
  <si>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</si>
  <si>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</si>
  <si>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</si>
  <si>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</si>
  <si>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</si>
  <si>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</si>
  <si>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</si>
  <si>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</si>
  <si>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</si>
  <si>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</si>
  <si>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</si>
  <si>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</si>
  <si>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</si>
  <si>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</si>
  <si>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</si>
  <si>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</si>
  <si>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</si>
  <si>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</si>
  <si>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</si>
  <si>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</si>
  <si>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</si>
  <si>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</si>
  <si>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</si>
  <si>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</si>
  <si>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</si>
  <si>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</si>
  <si>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</si>
  <si>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</si>
  <si>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</si>
  <si>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</si>
  <si>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</si>
  <si>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</si>
  <si>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</si>
  <si>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</si>
  <si>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</si>
  <si>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</si>
  <si>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</si>
  <si>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</si>
  <si>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</si>
  <si>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</si>
  <si>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</si>
  <si>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</si>
  <si>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</si>
  <si>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</si>
  <si>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</si>
  <si>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</si>
  <si>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</si>
  <si>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</si>
  <si>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</si>
  <si>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</si>
  <si>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</si>
  <si>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</si>
  <si>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</si>
  <si>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</si>
  <si>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</si>
  <si>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</si>
  <si>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</si>
  <si>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</si>
  <si>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</si>
  <si>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</si>
  <si>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</si>
  <si>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</si>
  <si>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</si>
  <si>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</si>
  <si>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</si>
  <si>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</si>
  <si>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</si>
  <si>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</si>
  <si>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</si>
  <si>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</si>
  <si>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</si>
  <si>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</si>
  <si>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</si>
  <si>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</si>
  <si>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</si>
  <si>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</si>
  <si>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</si>
  <si>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</si>
  <si>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</si>
  <si>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</si>
  <si>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</si>
  <si>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</si>
  <si>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</si>
  <si>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</si>
  <si>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</si>
  <si>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</si>
  <si>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</si>
  <si>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</si>
  <si>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</si>
  <si>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</si>
  <si>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</si>
  <si>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</si>
  <si>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</si>
  <si>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</si>
  <si>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</si>
  <si>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</si>
  <si>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</si>
  <si>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</si>
  <si>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</si>
  <si>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</si>
  <si>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</si>
  <si>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</si>
  <si>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</si>
  <si>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</si>
  <si>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</si>
  <si>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</si>
  <si>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</si>
  <si>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</si>
  <si>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</si>
  <si>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</si>
  <si>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</si>
  <si>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</si>
  <si>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</si>
  <si>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</si>
  <si>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</si>
  <si>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</si>
  <si>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</si>
  <si>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</si>
  <si>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</si>
  <si>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</si>
  <si>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</si>
  <si>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</si>
  <si>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</si>
  <si>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</si>
  <si>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</si>
  <si>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</si>
  <si>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</si>
  <si>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</si>
  <si>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</si>
  <si>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</si>
  <si>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</si>
  <si>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</si>
  <si>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</si>
  <si>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</si>
  <si>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</si>
  <si>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</si>
  <si>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</si>
  <si>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</si>
  <si>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</si>
  <si>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</si>
  <si>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</si>
  <si>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</si>
  <si>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</si>
  <si>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</si>
  <si>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</si>
  <si>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</si>
  <si>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</si>
  <si>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</si>
  <si>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</si>
  <si>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</si>
  <si>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</si>
  <si>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</si>
  <si>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</si>
  <si>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</si>
  <si>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</si>
  <si>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</si>
  <si>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</si>
  <si>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</si>
  <si>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</si>
  <si>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</si>
  <si>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</si>
  <si>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</si>
  <si>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</si>
  <si>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</si>
  <si>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</si>
  <si>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</si>
  <si>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</si>
  <si>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</si>
  <si>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</si>
  <si>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</si>
  <si>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</si>
  <si>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</si>
  <si>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</si>
  <si>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</si>
  <si>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</si>
  <si>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</si>
  <si>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</si>
  <si>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</si>
  <si>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</si>
  <si>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</si>
  <si>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</si>
  <si>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</si>
  <si>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</si>
  <si>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</si>
  <si>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</si>
  <si>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</si>
  <si>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</si>
  <si>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</si>
  <si>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</si>
  <si>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</si>
  <si>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</si>
  <si>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</si>
  <si>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</si>
  <si>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</si>
  <si>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</si>
  <si>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</si>
  <si>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</si>
  <si>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</si>
  <si>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</si>
  <si>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</si>
  <si>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</si>
  <si>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</si>
  <si>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</si>
  <si>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</si>
  <si>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</si>
  <si>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</si>
  <si>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</si>
  <si>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</si>
  <si>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</si>
  <si>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</si>
  <si>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</si>
  <si>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</si>
  <si>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</si>
  <si>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</si>
  <si>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</si>
  <si>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</si>
  <si>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</si>
  <si>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</si>
  <si>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</si>
  <si>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</si>
  <si>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</si>
  <si>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</si>
  <si>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</si>
  <si>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</si>
  <si>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</si>
  <si>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</si>
  <si>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</si>
  <si>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</si>
  <si>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</si>
  <si>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</si>
  <si>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</si>
  <si>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</si>
  <si>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</si>
  <si>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</si>
  <si>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</si>
  <si>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</si>
  <si>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</si>
  <si>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</si>
  <si>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</si>
  <si>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</si>
  <si>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</si>
  <si>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</si>
  <si>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</si>
  <si>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</si>
  <si>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</si>
  <si>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</si>
  <si>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</si>
  <si>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</si>
  <si>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</si>
  <si>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</si>
  <si>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</si>
  <si>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</si>
  <si>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</si>
  <si>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</si>
  <si>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</si>
  <si>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</si>
  <si>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</si>
  <si>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</si>
  <si>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</si>
  <si>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</si>
  <si>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</si>
  <si>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</si>
  <si>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</si>
  <si>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</si>
  <si>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</si>
  <si>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</si>
  <si>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</si>
  <si>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</si>
  <si>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</si>
  <si>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</si>
  <si>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</si>
  <si>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</si>
  <si>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</si>
  <si>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</si>
  <si>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</si>
  <si>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</si>
  <si>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</si>
  <si>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</si>
  <si>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</si>
  <si>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</si>
  <si>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</si>
  <si>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</si>
  <si>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</si>
  <si>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</si>
  <si>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</si>
  <si>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</si>
  <si>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</si>
  <si>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</si>
  <si>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</si>
  <si>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</si>
  <si>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</si>
  <si>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</si>
  <si>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</si>
  <si>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</si>
  <si>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</si>
  <si>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</si>
  <si>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</si>
  <si>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</si>
  <si>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</si>
  <si>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</si>
  <si>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</si>
  <si>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</si>
  <si>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</si>
  <si>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</si>
  <si>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</si>
  <si>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</si>
  <si>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</si>
  <si>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</si>
  <si>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</si>
  <si>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</si>
  <si>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</si>
  <si>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</si>
  <si>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</si>
  <si>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</si>
  <si>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</si>
  <si>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</si>
  <si>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</si>
  <si>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</si>
  <si>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</si>
  <si>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</si>
  <si>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</si>
  <si>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</si>
  <si>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</si>
  <si>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</si>
  <si>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</si>
  <si>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</si>
  <si>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</si>
  <si>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</si>
  <si>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</si>
  <si>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</si>
  <si>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</si>
  <si>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</si>
  <si>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</si>
  <si>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</si>
  <si>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</si>
  <si>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</si>
  <si>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</si>
  <si>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</si>
  <si>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</si>
  <si>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</si>
  <si>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</si>
  <si>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</si>
  <si>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</si>
  <si>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</si>
  <si>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</si>
  <si>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</si>
  <si>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</si>
  <si>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</si>
  <si>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</si>
  <si>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</si>
  <si>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</si>
  <si>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</si>
  <si>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</si>
  <si>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</si>
  <si>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</si>
  <si>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</si>
  <si>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</si>
  <si>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</si>
  <si>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</si>
  <si>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</si>
  <si>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</si>
  <si>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</si>
  <si>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</si>
  <si>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</si>
  <si>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</si>
  <si>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</si>
  <si>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</si>
  <si>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</si>
  <si>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</si>
  <si>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</si>
  <si>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</si>
  <si>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</si>
  <si>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</si>
  <si>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</si>
  <si>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</si>
  <si>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</si>
  <si>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</si>
  <si>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</si>
  <si>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</si>
  <si>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</si>
  <si>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</si>
  <si>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</si>
  <si>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</si>
  <si>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</si>
  <si>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</si>
  <si>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</si>
  <si>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</si>
  <si>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</si>
  <si>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</si>
  <si>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</si>
  <si>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</si>
  <si>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</si>
  <si>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</si>
  <si>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</si>
  <si>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</si>
  <si>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</si>
  <si>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</si>
  <si>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</si>
  <si>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</si>
  <si>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</si>
  <si>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</si>
  <si>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</si>
  <si>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</si>
  <si>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</si>
  <si>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</si>
  <si>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</si>
  <si>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</si>
  <si>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</si>
  <si>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</si>
  <si>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</si>
  <si>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</si>
  <si>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</si>
  <si>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</si>
  <si>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</si>
  <si>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</si>
  <si>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</si>
  <si>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</si>
  <si>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</si>
  <si>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</si>
  <si>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</si>
  <si>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</si>
  <si>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</si>
  <si>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</si>
  <si>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</si>
  <si>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</si>
  <si>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</si>
  <si>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</si>
  <si>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</si>
  <si>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</si>
  <si>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</si>
  <si>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</si>
  <si>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</si>
  <si>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</si>
  <si>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</si>
  <si>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</si>
  <si>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</si>
  <si>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</si>
  <si>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</si>
  <si>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</si>
  <si>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</si>
  <si>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</si>
  <si>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</si>
  <si>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</si>
  <si>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</si>
  <si>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</si>
  <si>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</si>
  <si>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</si>
  <si>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</si>
  <si>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</si>
  <si>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</si>
  <si>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</si>
  <si>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</si>
  <si>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</si>
  <si>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</si>
  <si>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</si>
  <si>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</si>
  <si>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</si>
  <si>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</si>
  <si>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</si>
  <si>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</si>
  <si>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</si>
  <si>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</si>
  <si>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</si>
  <si>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</si>
  <si>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</si>
  <si>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</si>
  <si>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</si>
  <si>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</si>
  <si>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</si>
  <si>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</si>
  <si>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</si>
  <si>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</si>
  <si>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</si>
  <si>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</si>
  <si>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</si>
  <si>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</si>
  <si>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</si>
  <si>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</si>
  <si>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</si>
  <si>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</si>
  <si>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</si>
  <si>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</si>
  <si>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</si>
  <si>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</si>
  <si>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</si>
  <si>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</si>
  <si>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</si>
  <si>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</si>
  <si>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</si>
  <si>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</si>
  <si>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</si>
  <si>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</si>
  <si>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</si>
  <si>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</si>
  <si>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</si>
  <si>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</si>
  <si>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</si>
  <si>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</si>
  <si>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</si>
  <si>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</si>
  <si>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</si>
  <si>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</si>
  <si>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</si>
  <si>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</si>
  <si>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</si>
  <si>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</si>
  <si>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</si>
  <si>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</si>
  <si>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</si>
  <si>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</si>
  <si>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</si>
  <si>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</si>
  <si>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</si>
  <si>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</si>
  <si>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</si>
  <si>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</si>
  <si>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</si>
  <si>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</si>
  <si>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</si>
  <si>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</si>
  <si>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</si>
  <si>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</si>
  <si>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</si>
  <si>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</si>
  <si>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</si>
  <si>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</si>
  <si>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</si>
  <si>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</si>
  <si>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</si>
  <si>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</si>
  <si>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</si>
  <si>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</si>
  <si>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</si>
  <si>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</si>
  <si>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</si>
  <si>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</si>
  <si>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</si>
  <si>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</si>
  <si>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</si>
  <si>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</si>
  <si>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</si>
  <si>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</si>
  <si>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</si>
  <si>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</si>
  <si>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</si>
  <si>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</si>
  <si>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</si>
  <si>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</si>
  <si>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</si>
  <si>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</si>
  <si>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</si>
  <si>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</si>
  <si>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</si>
  <si>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</si>
  <si>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</si>
  <si>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</si>
  <si>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</si>
  <si>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</si>
  <si>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</si>
  <si>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</si>
  <si>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</si>
  <si>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</si>
  <si>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</si>
  <si>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</si>
  <si>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</si>
  <si>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</si>
  <si>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</si>
  <si>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</si>
  <si>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</si>
  <si>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</si>
  <si>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</si>
  <si>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</si>
  <si>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</si>
  <si>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</si>
  <si>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</si>
  <si>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</si>
  <si>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</si>
  <si>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</si>
  <si>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</si>
  <si>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</si>
  <si>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</si>
  <si>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</si>
  <si>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</si>
  <si>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</si>
  <si>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</si>
  <si>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</si>
  <si>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</si>
  <si>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</si>
  <si>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</si>
  <si>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</si>
  <si>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</si>
  <si>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</si>
  <si>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</si>
  <si>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</si>
  <si>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</si>
  <si>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</si>
  <si>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</si>
  <si>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</si>
  <si>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</si>
  <si>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</si>
  <si>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</si>
  <si>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</si>
  <si>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</si>
  <si>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</si>
  <si>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</si>
  <si>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</si>
  <si>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</si>
  <si>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</si>
  <si>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</si>
  <si>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</si>
  <si>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</si>
  <si>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</si>
  <si>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</si>
  <si>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</si>
  <si>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</si>
  <si>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</si>
  <si>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</si>
  <si>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</si>
  <si>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</si>
  <si>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</si>
  <si>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</si>
  <si>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</si>
  <si>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</si>
  <si>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</si>
  <si>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</si>
  <si>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</si>
  <si>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</si>
  <si>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</si>
  <si>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</si>
  <si>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</si>
  <si>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</si>
  <si>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</si>
  <si>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</si>
  <si>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</si>
  <si>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</si>
  <si>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</si>
  <si>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</si>
  <si>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</si>
  <si>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</si>
  <si>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</si>
  <si>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</si>
  <si>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</si>
  <si>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</si>
  <si>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</si>
  <si>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</si>
  <si>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</si>
  <si>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</si>
  <si>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</si>
  <si>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</si>
  <si>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</si>
  <si>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</si>
  <si>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</si>
  <si>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</si>
  <si>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</si>
  <si>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</si>
  <si>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</si>
  <si>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</si>
  <si>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</si>
  <si>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</si>
  <si>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</si>
  <si>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</si>
  <si>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</si>
  <si>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</si>
  <si>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</si>
  <si>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</si>
  <si>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</si>
  <si>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</si>
  <si>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</si>
  <si>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</si>
  <si>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</si>
  <si>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</si>
  <si>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</si>
  <si>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</si>
  <si>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</si>
  <si>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</si>
  <si>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</si>
  <si>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</si>
  <si>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</si>
  <si>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</si>
  <si>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</si>
  <si>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</si>
  <si>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</si>
  <si>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</si>
  <si>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</si>
  <si>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</si>
  <si>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</si>
  <si>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</si>
  <si>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</si>
  <si>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</si>
  <si>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</si>
  <si>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</si>
  <si>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</si>
  <si>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</si>
  <si>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</si>
  <si>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</si>
  <si>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</si>
  <si>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</si>
  <si>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</si>
  <si>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</si>
  <si>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</si>
  <si>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</si>
  <si>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</si>
  <si>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</si>
  <si>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</si>
  <si>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</si>
  <si>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</si>
  <si>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</si>
  <si>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</si>
  <si>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</si>
  <si>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</si>
  <si>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</si>
  <si>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</si>
  <si>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</si>
  <si>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</si>
  <si>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</si>
  <si>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</si>
  <si>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</si>
  <si>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</si>
  <si>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</si>
  <si>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</si>
  <si>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</si>
  <si>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</si>
  <si>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</si>
  <si>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</si>
  <si>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</si>
  <si>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</si>
  <si>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</si>
  <si>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</si>
  <si>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</si>
  <si>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</si>
  <si>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</si>
  <si>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</si>
  <si>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</si>
  <si>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</si>
  <si>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</si>
  <si>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</si>
  <si>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</si>
  <si>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</si>
  <si>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</si>
  <si>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</si>
  <si>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</si>
  <si>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</si>
  <si>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</si>
  <si>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</si>
  <si>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</si>
  <si>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</si>
  <si>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</si>
  <si>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</si>
  <si>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</si>
  <si>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</si>
  <si>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</si>
  <si>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</si>
  <si>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</si>
  <si>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</si>
  <si>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</si>
  <si>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</si>
  <si>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</si>
  <si>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</si>
  <si>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</si>
  <si>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</si>
  <si>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</si>
  <si>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</si>
  <si>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</si>
  <si>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</si>
  <si>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</si>
  <si>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</si>
  <si>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</si>
  <si>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</si>
  <si>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</si>
  <si>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</si>
  <si>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</si>
  <si>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</si>
  <si>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</si>
  <si>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</si>
  <si>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</si>
  <si>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</si>
  <si>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</si>
  <si>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</si>
  <si>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</si>
  <si>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</si>
  <si>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</si>
  <si>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</si>
  <si>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</si>
  <si>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</si>
  <si>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</si>
  <si>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</si>
  <si>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</si>
  <si>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</si>
  <si>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</si>
  <si>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</si>
  <si>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</si>
  <si>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</si>
  <si>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</si>
  <si>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</si>
  <si>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</si>
  <si>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</si>
  <si>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</si>
  <si>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</si>
  <si>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</si>
  <si>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</si>
  <si>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</si>
  <si>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</si>
  <si>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</si>
  <si>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</si>
  <si>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</si>
  <si>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</si>
  <si>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</si>
  <si>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</si>
  <si>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</si>
  <si>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</si>
  <si>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</si>
  <si>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</si>
  <si>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</si>
  <si>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</si>
  <si>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</si>
  <si>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</si>
  <si>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</si>
  <si>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</si>
  <si>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</si>
  <si>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</si>
  <si>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</si>
  <si>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</si>
  <si>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</si>
  <si>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</si>
  <si>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</si>
  <si>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</si>
  <si>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</si>
  <si>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</si>
  <si>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</si>
  <si>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</si>
  <si>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</si>
  <si>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</si>
  <si>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</si>
  <si>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</si>
  <si>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</si>
  <si>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</si>
  <si>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</si>
  <si>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</si>
  <si>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</si>
  <si>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</si>
  <si>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</si>
  <si>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</si>
  <si>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</si>
  <si>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</si>
  <si>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</si>
  <si>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</si>
  <si>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</si>
  <si>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</si>
  <si>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</si>
  <si>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</si>
  <si>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</si>
  <si>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</si>
  <si>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</si>
  <si>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</si>
  <si>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</si>
  <si>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</si>
  <si>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</si>
  <si>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</si>
  <si>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</si>
  <si>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</si>
  <si>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</si>
  <si>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</si>
  <si>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</si>
  <si>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</si>
  <si>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</si>
  <si>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</si>
  <si>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</si>
  <si>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</si>
  <si>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</si>
  <si>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</si>
  <si>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</si>
  <si>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</si>
  <si>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</si>
  <si>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</si>
  <si>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</si>
  <si>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</si>
  <si>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</si>
  <si>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</si>
  <si>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</si>
  <si>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</si>
  <si>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</si>
  <si>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</si>
  <si>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</si>
  <si>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</si>
  <si>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</si>
  <si>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</si>
  <si>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</si>
  <si>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</si>
  <si>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</si>
  <si>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</si>
  <si>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</si>
  <si>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</si>
  <si>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</si>
  <si>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</si>
  <si>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</si>
  <si>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</si>
  <si>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</si>
  <si>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</si>
  <si>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</si>
  <si>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</si>
  <si>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</si>
  <si>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</si>
  <si>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</si>
  <si>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</si>
  <si>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</si>
  <si>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</si>
  <si>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</si>
  <si>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</si>
  <si>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</si>
  <si>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</si>
  <si>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</si>
  <si>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</si>
  <si>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</si>
  <si>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</si>
  <si>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</si>
  <si>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</si>
  <si>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</si>
  <si>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</si>
  <si>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</si>
  <si>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</si>
  <si>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</si>
  <si>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</si>
  <si>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</si>
  <si>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</si>
  <si>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</si>
  <si>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</si>
  <si>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</si>
  <si>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</si>
  <si>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</si>
  <si>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</si>
  <si>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</si>
  <si>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</si>
  <si>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</si>
  <si>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</si>
  <si>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</si>
  <si>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</si>
  <si>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</si>
  <si>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</si>
  <si>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</si>
  <si>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</si>
  <si>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</si>
  <si>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</si>
  <si>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</si>
  <si>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</si>
  <si>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</si>
  <si>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</si>
  <si>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</si>
  <si>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</si>
  <si>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</si>
  <si>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</si>
  <si>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</si>
  <si>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</si>
  <si>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</si>
  <si>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</si>
  <si>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</si>
  <si>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</si>
  <si>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</si>
  <si>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</si>
  <si>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</si>
  <si>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</si>
  <si>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</si>
  <si>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</si>
  <si>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</si>
  <si>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</si>
  <si>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</si>
  <si>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</si>
  <si>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</si>
  <si>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</si>
  <si>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</si>
  <si>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</si>
  <si>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</si>
  <si>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</si>
  <si>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</si>
  <si>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</si>
  <si>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</si>
  <si>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</si>
  <si>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</si>
  <si>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</si>
  <si>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</si>
  <si>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</si>
  <si>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</si>
  <si>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</si>
  <si>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</si>
  <si>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</si>
  <si>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</si>
  <si>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</si>
  <si>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</si>
  <si>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</si>
  <si>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</si>
  <si>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</si>
  <si>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</si>
  <si>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</si>
  <si>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</si>
  <si>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</si>
  <si>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</si>
  <si>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</si>
  <si>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</si>
  <si>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</si>
  <si>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</si>
  <si>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</si>
  <si>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</si>
  <si>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</si>
  <si>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</si>
  <si>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</si>
  <si>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</si>
  <si>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</si>
  <si>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</si>
  <si>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</si>
  <si>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</si>
  <si>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</si>
  <si>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</si>
  <si>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</si>
  <si>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</si>
  <si>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</si>
  <si>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</si>
  <si>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</si>
  <si>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</si>
  <si>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</si>
  <si>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</si>
  <si>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</si>
  <si>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</si>
  <si>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</si>
  <si>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</si>
  <si>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</si>
  <si>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</si>
  <si>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</si>
  <si>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</si>
  <si>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</si>
  <si>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</si>
  <si>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</si>
  <si>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</si>
  <si>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</si>
  <si>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</si>
  <si>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</si>
  <si>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</si>
  <si>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</si>
  <si>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</si>
  <si>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</si>
  <si>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</si>
  <si>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</si>
  <si>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</si>
  <si>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</si>
  <si>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</si>
  <si>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</si>
  <si>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</si>
  <si>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</si>
  <si>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</si>
  <si>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</si>
  <si>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</si>
  <si>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</si>
  <si>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</si>
  <si>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</si>
  <si>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</si>
  <si>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</si>
  <si>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</si>
  <si>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</si>
  <si>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</si>
  <si>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</si>
  <si>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</si>
  <si>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</si>
  <si>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</si>
  <si>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</si>
  <si>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</si>
  <si>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</si>
  <si>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</si>
  <si>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</si>
  <si>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</si>
  <si>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</si>
  <si>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</si>
  <si>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</si>
  <si>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</si>
  <si>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</si>
  <si>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</si>
  <si>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</si>
  <si>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</si>
  <si>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</si>
  <si>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</si>
  <si>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</si>
  <si>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</si>
  <si>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</si>
  <si>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</si>
  <si>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</si>
  <si>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</si>
  <si>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</si>
  <si>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</si>
  <si>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</si>
  <si>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</si>
  <si>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</si>
  <si>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</si>
  <si>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</si>
  <si>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</si>
  <si>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</si>
  <si>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</si>
  <si>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</si>
  <si>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</si>
  <si>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</si>
  <si>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</si>
  <si>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</si>
  <si>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</si>
  <si>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</si>
  <si>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</si>
  <si>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</si>
  <si>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</si>
  <si>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</si>
  <si>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</si>
  <si>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</si>
  <si>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</si>
  <si>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</si>
  <si>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</si>
  <si>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</si>
  <si>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</si>
  <si>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</si>
  <si>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</si>
  <si>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</si>
  <si>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</si>
  <si>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</si>
  <si>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</si>
  <si>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</si>
  <si>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</si>
  <si>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</si>
  <si>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</si>
  <si>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</si>
  <si>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</si>
  <si>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</si>
  <si>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</si>
  <si>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</si>
  <si>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</si>
  <si>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</si>
  <si>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</si>
  <si>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</si>
  <si>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</si>
  <si>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</si>
  <si>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</si>
  <si>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</si>
  <si>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</si>
  <si>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</si>
  <si>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</si>
  <si>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</si>
  <si>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</si>
  <si>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</si>
  <si>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</si>
  <si>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</si>
  <si>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</si>
  <si>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</si>
  <si>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</si>
  <si>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</si>
  <si>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</si>
  <si>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</si>
  <si>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</si>
  <si>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</si>
  <si>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</si>
  <si>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</si>
  <si>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</si>
  <si>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</si>
  <si>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</si>
  <si>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</si>
  <si>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</si>
  <si>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</si>
  <si>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</si>
  <si>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</si>
  <si>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</si>
  <si>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</si>
  <si>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</si>
  <si>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</si>
  <si>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</si>
  <si>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</si>
  <si>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</si>
  <si>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</si>
  <si>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</si>
  <si>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</si>
  <si>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</si>
  <si>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</si>
  <si>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</si>
  <si>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</si>
  <si>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</si>
  <si>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</si>
  <si>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</si>
  <si>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</si>
  <si>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</si>
  <si>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</si>
  <si>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</si>
  <si>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</si>
  <si>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</si>
  <si>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</si>
  <si>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</si>
  <si>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</si>
  <si>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</si>
  <si>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</si>
  <si>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</si>
  <si>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</si>
  <si>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</si>
  <si>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</si>
  <si>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</si>
  <si>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</si>
  <si>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</si>
  <si>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</si>
  <si>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</si>
  <si>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</si>
  <si>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</si>
  <si>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</si>
  <si>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</si>
  <si>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</si>
  <si>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</si>
  <si>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</si>
  <si>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</si>
  <si>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</si>
  <si>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</si>
  <si>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</si>
  <si>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</si>
  <si>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</si>
  <si>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</si>
  <si>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</si>
  <si>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</si>
  <si>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</si>
  <si>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</si>
  <si>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</si>
  <si>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</si>
  <si>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</si>
  <si>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</si>
  <si>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</si>
  <si>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</si>
  <si>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</si>
  <si>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</si>
  <si>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</si>
  <si>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</si>
  <si>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</si>
  <si>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</si>
  <si>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</si>
  <si>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</si>
  <si>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</si>
  <si>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</si>
  <si>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</si>
  <si>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</si>
  <si>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</si>
  <si>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</si>
  <si>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</si>
  <si>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</si>
  <si>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</si>
  <si>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</si>
  <si>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</si>
  <si>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</si>
  <si>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</si>
  <si>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</si>
  <si>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</si>
  <si>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</si>
  <si>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</si>
  <si>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</si>
  <si>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</si>
  <si>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</si>
  <si>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</si>
  <si>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</si>
  <si>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</si>
  <si>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</si>
  <si>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</si>
  <si>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</si>
  <si>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</si>
  <si>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</si>
  <si>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</si>
  <si>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</si>
  <si>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</si>
  <si>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</si>
  <si>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</si>
  <si>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</si>
  <si>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</si>
  <si>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</si>
  <si>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</si>
  <si>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</si>
  <si>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</si>
  <si>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</si>
  <si>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</si>
  <si>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</si>
  <si>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</si>
  <si>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</si>
  <si>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</si>
  <si>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</si>
  <si>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</si>
  <si>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</si>
  <si>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</si>
  <si>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</si>
  <si>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</si>
  <si>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</si>
  <si>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</si>
  <si>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</si>
  <si>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</si>
  <si>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</si>
  <si>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</si>
  <si>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</si>
  <si>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</si>
  <si>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</si>
  <si>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</si>
  <si>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</si>
  <si>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</si>
  <si>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</si>
  <si>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</si>
  <si>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</si>
  <si>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</si>
  <si>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</si>
  <si>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</si>
  <si>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</si>
  <si>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</si>
  <si>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</si>
  <si>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</si>
  <si>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</si>
  <si>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</si>
  <si>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</si>
  <si>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</si>
  <si>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</si>
  <si>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</si>
  <si>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</si>
  <si>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</si>
  <si>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</si>
  <si>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</si>
  <si>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</si>
  <si>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</si>
  <si>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</si>
  <si>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</si>
  <si>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</si>
  <si>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</si>
  <si>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</si>
  <si>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</si>
  <si>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</si>
  <si>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</si>
  <si>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</si>
  <si>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</si>
  <si>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</si>
  <si>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</si>
  <si>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</si>
  <si>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</si>
  <si>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</si>
  <si>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</si>
  <si>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</si>
  <si>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</si>
  <si>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</si>
  <si>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</si>
  <si>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</si>
  <si>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</si>
  <si>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</si>
  <si>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</si>
  <si>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</si>
  <si>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</si>
  <si>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</si>
  <si>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</si>
  <si>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</si>
  <si>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</si>
  <si>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</si>
  <si>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</si>
  <si>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</si>
  <si>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</si>
  <si>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</si>
  <si>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</si>
  <si>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</si>
  <si>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</si>
  <si>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</si>
  <si>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</si>
  <si>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</si>
  <si>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</si>
  <si>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</si>
  <si>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</si>
  <si>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</si>
  <si>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</si>
  <si>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</si>
  <si>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</si>
  <si>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</si>
  <si>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</si>
  <si>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</si>
  <si>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</si>
  <si>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</si>
  <si>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</si>
  <si>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</si>
  <si>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</si>
  <si>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</si>
  <si>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</si>
  <si>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</si>
  <si>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</si>
  <si>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</si>
  <si>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</si>
  <si>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</si>
  <si>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</si>
  <si>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</si>
  <si>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</si>
  <si>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</si>
  <si>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</si>
  <si>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</si>
  <si>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</si>
  <si>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</si>
  <si>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</si>
  <si>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</si>
  <si>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</si>
  <si>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</si>
  <si>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</si>
  <si>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</si>
  <si>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</si>
  <si>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</si>
  <si>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</si>
  <si>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</si>
  <si>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</si>
  <si>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</si>
  <si>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</si>
  <si>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</si>
  <si>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</si>
  <si>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</si>
  <si>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</si>
  <si>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</si>
  <si>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</si>
  <si>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</si>
  <si>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</si>
  <si>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</si>
  <si>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</si>
  <si>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</si>
  <si>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</si>
  <si>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</si>
  <si>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</si>
  <si>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</si>
  <si>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</si>
  <si>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</si>
  <si>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</si>
  <si>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</si>
  <si>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</si>
  <si>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</si>
  <si>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</si>
  <si>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</si>
  <si>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</si>
  <si>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</si>
  <si>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</si>
  <si>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</si>
  <si>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</si>
  <si>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</si>
  <si>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</si>
  <si>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</si>
  <si>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</si>
  <si>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</si>
  <si>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</si>
  <si>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</si>
  <si>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</si>
  <si>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</si>
  <si>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</si>
  <si>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</si>
  <si>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</si>
  <si>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</si>
  <si>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</si>
  <si>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</si>
  <si>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</si>
  <si>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</si>
  <si>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</si>
  <si>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</si>
  <si>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</si>
  <si>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</si>
  <si>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</si>
  <si>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</si>
  <si>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</si>
  <si>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</si>
  <si>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</si>
  <si>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</si>
  <si>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</si>
  <si>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</si>
  <si>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</si>
  <si>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</si>
  <si>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</si>
  <si>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</si>
  <si>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</si>
  <si>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</si>
  <si>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</si>
  <si>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</si>
  <si>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</si>
  <si>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</si>
  <si>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</si>
  <si>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</si>
  <si>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</si>
  <si>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</si>
  <si>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</si>
  <si>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</si>
  <si>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</si>
  <si>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</si>
  <si>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</si>
  <si>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</si>
  <si>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</si>
  <si>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</si>
  <si>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</si>
  <si>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</si>
  <si>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</si>
  <si>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</si>
  <si>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</si>
  <si>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</si>
  <si>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</si>
  <si>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</si>
  <si>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</si>
  <si>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</si>
  <si>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</si>
  <si>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</si>
  <si>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</si>
  <si>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</si>
  <si>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</si>
  <si>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</si>
  <si>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</si>
  <si>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</si>
  <si>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</si>
  <si>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</si>
  <si>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</si>
  <si>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</si>
  <si>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</si>
  <si>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</si>
  <si>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</si>
  <si>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</si>
  <si>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</si>
  <si>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</si>
  <si>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</si>
  <si>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</si>
  <si>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</si>
  <si>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</si>
  <si>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</si>
  <si>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</si>
  <si>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</si>
  <si>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</si>
  <si>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</si>
  <si>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</si>
  <si>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</si>
  <si>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</si>
  <si>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</si>
  <si>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</si>
  <si>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</si>
  <si>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</si>
  <si>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</si>
  <si>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</si>
  <si>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</si>
  <si>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</si>
  <si>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</si>
  <si>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</si>
  <si>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</si>
  <si>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</si>
  <si>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</si>
  <si>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</si>
  <si>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</si>
  <si>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</si>
  <si>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</si>
  <si>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</si>
  <si>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</si>
  <si>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</si>
  <si>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</si>
  <si>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</si>
  <si>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</si>
  <si>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</si>
  <si>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</si>
  <si>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</si>
  <si>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</si>
  <si>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</si>
  <si>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</si>
  <si>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</si>
  <si>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</si>
  <si>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</si>
  <si>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</si>
  <si>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</si>
  <si>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</si>
  <si>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</si>
  <si>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</si>
  <si>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</si>
  <si>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</si>
  <si>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</si>
  <si>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</si>
  <si>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</si>
  <si>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</si>
  <si>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</si>
  <si>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</si>
  <si>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</si>
  <si>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</si>
  <si>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</si>
  <si>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</si>
  <si>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</si>
  <si>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</si>
  <si>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</si>
  <si>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</si>
  <si>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</si>
  <si>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</si>
  <si>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</si>
  <si>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</si>
  <si>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</si>
  <si>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</si>
  <si>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</si>
  <si>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</si>
  <si>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</si>
  <si>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</si>
  <si>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</si>
  <si>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</si>
  <si>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</si>
  <si>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</si>
  <si>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</si>
  <si>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</si>
  <si>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</si>
  <si>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</si>
  <si>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</si>
  <si>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</si>
  <si>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</si>
  <si>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</si>
  <si>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</si>
  <si>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</si>
  <si>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</si>
  <si>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</si>
  <si>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</si>
  <si>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</si>
  <si>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</si>
  <si>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</si>
  <si>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</si>
  <si>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</si>
  <si>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</si>
  <si>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</si>
  <si>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</si>
  <si>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</si>
  <si>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</si>
  <si>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</si>
  <si>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</si>
  <si>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</si>
  <si>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</si>
  <si>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</si>
  <si>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</si>
  <si>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</si>
  <si>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</si>
  <si>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</si>
  <si>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</si>
  <si>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</si>
  <si>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</si>
  <si>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</si>
  <si>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</si>
  <si>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</si>
  <si>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</si>
  <si>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</si>
  <si>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</si>
  <si>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</si>
  <si>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</si>
  <si>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</si>
  <si>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</si>
  <si>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</si>
  <si>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</si>
  <si>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</si>
  <si>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</si>
  <si>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</si>
  <si>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</si>
  <si>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</si>
  <si>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</si>
  <si>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</si>
  <si>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</si>
  <si>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</si>
  <si>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</si>
  <si>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</si>
  <si>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</si>
  <si>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</si>
  <si>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</si>
  <si>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</si>
  <si>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</si>
  <si>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</si>
  <si>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</si>
  <si>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</si>
  <si>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</si>
  <si>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</si>
  <si>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</si>
  <si>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</si>
  <si>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</si>
  <si>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</si>
  <si>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</si>
  <si>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</si>
  <si>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</si>
  <si>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</si>
  <si>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</si>
  <si>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</si>
  <si>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</si>
  <si>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</si>
  <si>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</si>
  <si>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</si>
  <si>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</si>
  <si>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</si>
  <si>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</si>
  <si>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</si>
  <si>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</si>
  <si>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</si>
  <si>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</si>
  <si>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</si>
  <si>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</si>
  <si>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</si>
  <si>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</si>
  <si>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</si>
  <si>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</si>
  <si>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</si>
  <si>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</si>
  <si>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</si>
  <si>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</si>
  <si>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</si>
  <si>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</si>
  <si>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</si>
  <si>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</si>
  <si>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</si>
  <si>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</si>
  <si>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</si>
  <si>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</si>
  <si>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</si>
  <si>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</si>
  <si>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</si>
  <si>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</si>
  <si>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</si>
  <si>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</si>
  <si>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</si>
  <si>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</si>
  <si>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</si>
  <si>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</si>
  <si>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</si>
  <si>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</si>
  <si>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</si>
  <si>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</si>
  <si>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</si>
  <si>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</si>
  <si>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</si>
  <si>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</si>
  <si>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</si>
  <si>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</si>
  <si>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</si>
  <si>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</si>
  <si>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</si>
  <si>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</si>
  <si>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</si>
  <si>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</si>
  <si>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</si>
  <si>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</si>
  <si>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</si>
  <si>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</si>
  <si>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</si>
  <si>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</si>
  <si>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</si>
  <si>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</si>
  <si>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</si>
  <si>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</si>
  <si>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</si>
  <si>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</si>
  <si>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</si>
  <si>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</si>
  <si>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</si>
  <si>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</si>
  <si>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</si>
  <si>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</si>
  <si>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</si>
  <si>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</si>
  <si>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</si>
  <si>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</si>
  <si>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</si>
  <si>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</si>
  <si>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</si>
  <si>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</si>
  <si>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</si>
  <si>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</si>
  <si>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</si>
  <si>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</si>
  <si>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</si>
  <si>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</si>
  <si>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</si>
  <si>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</si>
  <si>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</si>
  <si>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</si>
  <si>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</si>
  <si>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</si>
  <si>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</si>
  <si>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</si>
  <si>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</si>
  <si>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</si>
  <si>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</si>
  <si>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</si>
  <si>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</si>
  <si>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</si>
  <si>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</si>
  <si>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</si>
  <si>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</si>
  <si>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</si>
  <si>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</si>
  <si>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</si>
  <si>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</si>
  <si>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</si>
  <si>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</si>
  <si>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</si>
  <si>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</si>
  <si>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</si>
  <si>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</si>
  <si>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</si>
  <si>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</si>
  <si>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</si>
  <si>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</si>
  <si>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</si>
  <si>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</si>
  <si>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</si>
  <si>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</si>
  <si>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</si>
  <si>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</si>
  <si>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</si>
  <si>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</si>
  <si>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</si>
  <si>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</si>
  <si>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</si>
  <si>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</si>
  <si>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</si>
  <si>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</si>
  <si>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</si>
  <si>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</si>
  <si>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</si>
  <si>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</si>
  <si>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</si>
  <si>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</si>
  <si>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</si>
  <si>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</si>
  <si>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</si>
  <si>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</si>
  <si>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</si>
  <si>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</si>
  <si>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</si>
  <si>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</si>
  <si>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</si>
  <si>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</si>
  <si>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</si>
  <si>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</si>
  <si>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</si>
  <si>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</si>
  <si>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</si>
  <si>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</si>
  <si>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</si>
  <si>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</si>
  <si>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</si>
  <si>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</si>
  <si>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</si>
  <si>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</si>
  <si>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</si>
  <si>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</si>
  <si>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</si>
  <si>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</si>
  <si>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</si>
  <si>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</si>
  <si>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</si>
  <si>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</si>
  <si>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</si>
  <si>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</si>
  <si>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</si>
  <si>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</si>
  <si>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</si>
  <si>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</si>
  <si>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</si>
  <si>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</si>
  <si>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</si>
  <si>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</si>
  <si>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</si>
  <si>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</si>
  <si>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</si>
  <si>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</si>
  <si>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</si>
  <si>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</si>
  <si>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</si>
  <si>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</si>
  <si>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</si>
  <si>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</si>
  <si>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</si>
  <si>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</si>
  <si>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</si>
  <si>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</si>
  <si>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</si>
  <si>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</si>
  <si>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</si>
  <si>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</si>
  <si>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</si>
  <si>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</si>
  <si>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</si>
  <si>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</si>
  <si>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</si>
  <si>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</si>
  <si>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</si>
  <si>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</si>
  <si>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</si>
  <si>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</si>
  <si>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</si>
  <si>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</si>
  <si>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</si>
  <si>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</si>
  <si>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</si>
  <si>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</si>
  <si>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</si>
  <si>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</si>
  <si>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</si>
  <si>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</si>
  <si>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</si>
  <si>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</si>
  <si>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</si>
  <si>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</si>
  <si>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</si>
  <si>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</si>
  <si>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</si>
  <si>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</si>
  <si>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</si>
  <si>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</si>
  <si>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</si>
  <si>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</si>
  <si>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</si>
  <si>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</si>
  <si>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</si>
  <si>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</si>
  <si>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</si>
  <si>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</si>
  <si>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</si>
  <si>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</si>
  <si>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</si>
  <si>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</si>
  <si>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</si>
  <si>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</si>
  <si>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</si>
  <si>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</si>
  <si>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</si>
  <si>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</si>
  <si>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</si>
  <si>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</si>
  <si>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</si>
  <si>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</si>
  <si>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</si>
  <si>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</si>
  <si>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</si>
  <si>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</si>
  <si>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</si>
  <si>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</si>
  <si>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</si>
  <si>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</si>
  <si>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</si>
  <si>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</si>
  <si>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</si>
  <si>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</si>
  <si>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</si>
  <si>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</si>
  <si>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</si>
  <si>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</si>
  <si>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</si>
  <si>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</si>
  <si>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</si>
  <si>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</si>
  <si>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</si>
  <si>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</si>
  <si>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</si>
  <si>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</si>
  <si>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</si>
  <si>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</si>
  <si>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</si>
  <si>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</si>
  <si>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</si>
  <si>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</si>
  <si>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</si>
  <si>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</si>
  <si>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</si>
  <si>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</si>
  <si>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</si>
  <si>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</si>
  <si>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</si>
  <si>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</si>
  <si>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</si>
  <si>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</si>
  <si>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</si>
  <si>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</si>
  <si>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</si>
  <si>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</si>
  <si>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</si>
  <si>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</si>
  <si>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</si>
  <si>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</si>
  <si>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</si>
  <si>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</si>
  <si>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</si>
  <si>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</si>
  <si>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</si>
  <si>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</si>
  <si>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</si>
  <si>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</si>
  <si>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</si>
  <si>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</si>
  <si>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</si>
  <si>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</si>
  <si>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</si>
  <si>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</si>
  <si>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</si>
  <si>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</si>
  <si>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</si>
  <si>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</si>
  <si>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</si>
  <si>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</si>
  <si>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</si>
  <si>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</si>
  <si>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</si>
  <si>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</si>
  <si>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</si>
  <si>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</si>
  <si>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</si>
  <si>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</si>
  <si>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</si>
  <si>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</si>
  <si>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</si>
  <si>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</si>
  <si>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</si>
  <si>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</si>
  <si>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</si>
  <si>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</si>
  <si>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</si>
  <si>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</si>
  <si>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</si>
  <si>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</si>
  <si>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</si>
  <si>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</si>
  <si>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</si>
  <si>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</si>
  <si>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</si>
  <si>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</si>
  <si>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</si>
  <si>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</si>
  <si>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</si>
  <si>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</si>
  <si>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</si>
  <si>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</si>
  <si>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</si>
  <si>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</si>
  <si>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</si>
  <si>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</si>
  <si>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</si>
  <si>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</si>
  <si>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</si>
  <si>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</si>
  <si>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</si>
  <si>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</si>
  <si>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</si>
  <si>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</si>
  <si>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</si>
  <si>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</si>
  <si>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</si>
  <si>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</si>
  <si>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</si>
  <si>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</si>
  <si>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</si>
  <si>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</si>
  <si>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</si>
  <si>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</si>
  <si>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</si>
  <si>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</si>
  <si>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</si>
  <si>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</si>
  <si>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</si>
  <si>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</si>
  <si>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</si>
  <si>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</si>
  <si>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</si>
  <si>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</si>
  <si>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</si>
  <si>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</si>
  <si>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</si>
  <si>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</si>
  <si>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</si>
  <si>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</si>
  <si>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</si>
  <si>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</si>
  <si>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</si>
  <si>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</si>
  <si>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</si>
  <si>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</si>
  <si>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</si>
  <si>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</si>
  <si>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</si>
  <si>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</si>
  <si>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</si>
  <si>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</si>
  <si>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</si>
  <si>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</si>
  <si>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</si>
  <si>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</si>
  <si>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</si>
  <si>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</si>
  <si>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</si>
  <si>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</si>
  <si>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</si>
  <si>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</si>
  <si>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</si>
  <si>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</si>
  <si>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</si>
  <si>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</si>
  <si>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</si>
  <si>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</si>
  <si>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</si>
  <si>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</si>
  <si>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</si>
  <si>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</si>
  <si>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</si>
  <si>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</si>
  <si>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</si>
  <si>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</si>
  <si>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</si>
  <si>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</si>
  <si>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</si>
  <si>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</si>
  <si>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</si>
  <si>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</si>
  <si>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</si>
  <si>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</si>
  <si>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</si>
  <si>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</si>
  <si>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</si>
  <si>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</si>
  <si>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</si>
  <si>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</si>
  <si>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</si>
  <si>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</si>
  <si>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</si>
  <si>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</si>
  <si>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</si>
  <si>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</si>
  <si>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</si>
  <si>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</si>
  <si>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</si>
  <si>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</si>
  <si>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</si>
  <si>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</si>
  <si>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</si>
  <si>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</si>
  <si>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</si>
  <si>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</si>
  <si>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</si>
  <si>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</si>
  <si>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</si>
  <si>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</si>
  <si>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</si>
  <si>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</si>
  <si>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</si>
  <si>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</si>
  <si>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</si>
  <si>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</si>
  <si>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</si>
  <si>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</si>
  <si>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</si>
  <si>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</si>
  <si>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</si>
  <si>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</si>
  <si>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</si>
  <si>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</si>
  <si>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</si>
  <si>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</si>
  <si>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</si>
  <si>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</si>
  <si>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</si>
  <si>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</si>
  <si>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</si>
  <si>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</si>
  <si>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</si>
  <si>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</si>
  <si>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</si>
  <si>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</si>
  <si>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</si>
  <si>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</si>
  <si>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</si>
  <si>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</si>
  <si>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</si>
  <si>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</si>
  <si>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</si>
  <si>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</si>
  <si>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</si>
  <si>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</si>
  <si>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</si>
  <si>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</si>
  <si>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</si>
  <si>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</si>
  <si>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</si>
  <si>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</si>
  <si>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</si>
  <si>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</si>
  <si>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</si>
  <si>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</si>
  <si>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</si>
  <si>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</si>
  <si>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</si>
  <si>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</si>
  <si>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</si>
  <si>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</si>
  <si>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</si>
  <si>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</si>
  <si>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</si>
  <si>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</si>
  <si>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</si>
  <si>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</si>
  <si>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</si>
  <si>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</si>
  <si>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</si>
  <si>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</si>
  <si>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</si>
  <si>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</si>
  <si>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</si>
  <si>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</si>
  <si>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</si>
  <si>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</si>
  <si>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</si>
  <si>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</si>
  <si>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</si>
  <si>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</si>
  <si>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</si>
  <si>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</si>
  <si>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</si>
  <si>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</si>
  <si>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</si>
  <si>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</si>
  <si>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</si>
  <si>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</si>
  <si>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</si>
  <si>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</si>
  <si>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</si>
  <si>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</si>
  <si>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</si>
  <si>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</si>
  <si>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</si>
  <si>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</si>
  <si>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</si>
  <si>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</si>
  <si>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</si>
  <si>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</si>
  <si>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</si>
  <si>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</si>
  <si>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</si>
  <si>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</si>
  <si>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</si>
  <si>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</si>
  <si>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</si>
  <si>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</si>
  <si>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</si>
  <si>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</si>
  <si>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</si>
  <si>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</si>
  <si>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</si>
  <si>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</si>
  <si>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</si>
  <si>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</si>
  <si>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</si>
  <si>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</si>
  <si>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</si>
  <si>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</si>
  <si>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</si>
  <si>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</si>
  <si>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</si>
  <si>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</si>
  <si>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</si>
  <si>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</si>
  <si>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</si>
  <si>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</si>
  <si>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</si>
  <si>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</si>
  <si>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</si>
  <si>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</si>
  <si>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</si>
  <si>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</si>
  <si>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</si>
  <si>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</si>
  <si>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</si>
  <si>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</si>
  <si>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</si>
  <si>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</si>
  <si>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</si>
  <si>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</si>
  <si>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</si>
  <si>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</si>
  <si>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</si>
  <si>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</si>
  <si>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</si>
  <si>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</si>
  <si>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</si>
  <si>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</si>
  <si>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</si>
  <si>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</si>
  <si>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</si>
  <si>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</si>
  <si>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</si>
  <si>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</si>
  <si>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</si>
  <si>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</si>
  <si>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</si>
  <si>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</si>
  <si>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</si>
  <si>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</si>
  <si>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</si>
  <si>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</si>
  <si>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</si>
  <si>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</si>
  <si>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</si>
  <si>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</si>
  <si>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</si>
  <si>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</si>
  <si>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</si>
  <si>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</si>
  <si>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</si>
  <si>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</si>
  <si>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</si>
  <si>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</si>
  <si>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</si>
  <si>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</si>
  <si>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</si>
  <si>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</si>
  <si>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</si>
  <si>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</si>
  <si>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</si>
  <si>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</si>
  <si>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</si>
  <si>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</si>
  <si>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</si>
  <si>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</si>
  <si>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</si>
  <si>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</si>
  <si>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</si>
  <si>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</si>
  <si>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</si>
  <si>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</si>
  <si>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</si>
  <si>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</si>
  <si>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</si>
  <si>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</si>
  <si>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</si>
  <si>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</si>
  <si>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</si>
  <si>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</si>
  <si>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</si>
  <si>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</si>
  <si>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</si>
  <si>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</si>
  <si>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</si>
  <si>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</si>
  <si>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</si>
  <si>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</si>
  <si>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</si>
  <si>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</si>
  <si>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</si>
  <si>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</si>
  <si>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</si>
  <si>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</si>
  <si>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</si>
  <si>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</si>
  <si>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</si>
  <si>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</si>
  <si>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</si>
  <si>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</si>
  <si>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</si>
  <si>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</si>
  <si>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</si>
  <si>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</si>
  <si>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</si>
  <si>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</si>
  <si>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</si>
  <si>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</si>
  <si>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</si>
  <si>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</si>
  <si>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</si>
  <si>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</si>
  <si>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</si>
  <si>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</si>
  <si>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</si>
  <si>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</si>
  <si>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</si>
  <si>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</si>
  <si>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</si>
  <si>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</si>
  <si>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</si>
  <si>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</si>
  <si>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</si>
  <si>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</si>
  <si>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</si>
  <si>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</si>
  <si>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</si>
  <si>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</si>
  <si>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</si>
  <si>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</si>
  <si>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</si>
  <si>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</si>
  <si>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</si>
  <si>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</si>
  <si>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</si>
  <si>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</si>
  <si>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</si>
  <si>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</si>
  <si>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</si>
  <si>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</si>
  <si>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</si>
  <si>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</si>
  <si>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</si>
  <si>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</si>
  <si>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</si>
  <si>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</si>
  <si>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</si>
  <si>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</si>
  <si>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</si>
  <si>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</si>
  <si>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</si>
  <si>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</si>
  <si>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</si>
  <si>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</si>
  <si>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</si>
  <si>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</si>
  <si>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</si>
  <si>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</si>
  <si>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</si>
  <si>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</si>
  <si>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</si>
  <si>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</si>
  <si>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</si>
  <si>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</si>
  <si>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</si>
  <si>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</si>
  <si>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</si>
  <si>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</si>
  <si>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</si>
  <si>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</si>
  <si>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</si>
  <si>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</si>
  <si>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</si>
  <si>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</si>
  <si>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</si>
  <si>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</si>
  <si>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</si>
  <si>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</si>
  <si>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</si>
  <si>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</si>
  <si>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</si>
  <si>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</si>
  <si>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</si>
  <si>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</si>
  <si>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</si>
  <si>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</si>
  <si>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</si>
  <si>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</si>
  <si>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</si>
  <si>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</si>
  <si>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</si>
  <si>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</si>
  <si>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</si>
  <si>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</si>
  <si>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</si>
  <si>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</si>
  <si>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</si>
  <si>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</si>
  <si>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</si>
  <si>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</si>
  <si>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</si>
  <si>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</si>
  <si>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</si>
  <si>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</si>
  <si>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</si>
  <si>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</si>
  <si>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</si>
  <si>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</si>
  <si>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</si>
  <si>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</si>
  <si>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</si>
  <si>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</si>
  <si>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</si>
  <si>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</si>
  <si>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</si>
  <si>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</si>
  <si>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</si>
  <si>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</si>
  <si>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</si>
  <si>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</si>
  <si>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</si>
  <si>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</si>
  <si>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</si>
  <si>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</si>
  <si>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</si>
  <si>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</si>
  <si>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</si>
  <si>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</si>
  <si>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</si>
  <si>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</si>
  <si>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</si>
  <si>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</si>
  <si>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</si>
  <si>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</si>
  <si>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</si>
  <si>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</si>
  <si>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</si>
  <si>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</si>
  <si>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</si>
  <si>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</si>
  <si>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</si>
  <si>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</si>
  <si>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</si>
  <si>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</si>
  <si>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</si>
  <si>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</si>
  <si>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</si>
  <si>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</si>
  <si>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</si>
  <si>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</si>
  <si>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</si>
  <si>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</si>
  <si>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</si>
  <si>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</si>
  <si>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</si>
  <si>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</si>
  <si>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</si>
  <si>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</si>
  <si>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</si>
  <si>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</si>
  <si>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</si>
  <si>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</si>
  <si>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</si>
  <si>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</si>
  <si>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</si>
  <si>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</si>
  <si>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</si>
  <si>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</si>
  <si>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</si>
  <si>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</si>
  <si>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</si>
  <si>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</si>
  <si>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</si>
  <si>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</si>
  <si>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</si>
  <si>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</si>
  <si>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</si>
  <si>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</si>
  <si>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</si>
  <si>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</si>
  <si>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</si>
  <si>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</si>
  <si>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</si>
  <si>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</si>
  <si>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</si>
  <si>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</si>
  <si>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</si>
  <si>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</si>
  <si>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</si>
  <si>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</si>
  <si>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</si>
  <si>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</si>
  <si>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</si>
  <si>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</si>
  <si>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</si>
  <si>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</si>
  <si>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</si>
  <si>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</si>
  <si>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</si>
  <si>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</si>
  <si>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</si>
  <si>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</si>
  <si>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</si>
  <si>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</si>
  <si>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</si>
  <si>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</si>
  <si>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</si>
  <si>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</si>
  <si>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</si>
  <si>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</si>
  <si>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</si>
  <si>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</si>
  <si>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</si>
  <si>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</si>
  <si>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</si>
  <si>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</si>
  <si>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</si>
  <si>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</si>
  <si>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</si>
  <si>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</si>
  <si>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</si>
  <si>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</si>
  <si>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</si>
  <si>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</si>
  <si>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</si>
  <si>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</si>
  <si>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</si>
  <si>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</si>
  <si>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</si>
  <si>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</si>
  <si>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</si>
  <si>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</si>
  <si>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</si>
  <si>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</si>
  <si>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</si>
  <si>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</si>
  <si>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</si>
  <si>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</si>
  <si>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</si>
  <si>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</si>
  <si>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</si>
  <si>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</si>
  <si>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</si>
  <si>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</si>
  <si>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</si>
  <si>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</si>
  <si>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</si>
  <si>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</si>
  <si>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</si>
  <si>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</si>
  <si>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</si>
  <si>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</si>
  <si>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</si>
  <si>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</si>
  <si>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</si>
  <si>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</si>
  <si>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</si>
  <si>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</si>
  <si>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</si>
  <si>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</si>
  <si>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</si>
  <si>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</si>
  <si>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</si>
  <si>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</si>
  <si>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</si>
  <si>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</si>
  <si>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</si>
  <si>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</si>
  <si>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</si>
  <si>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</si>
  <si>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</si>
  <si>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</si>
  <si>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</si>
  <si>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</si>
  <si>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</si>
  <si>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</si>
  <si>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</si>
  <si>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</si>
  <si>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</si>
  <si>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</si>
  <si>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</si>
  <si>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</si>
  <si>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</si>
  <si>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</si>
  <si>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</si>
  <si>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</si>
  <si>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</si>
  <si>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</si>
  <si>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</si>
  <si>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</si>
  <si>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</si>
  <si>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</si>
  <si>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</si>
  <si>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</si>
  <si>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</si>
  <si>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</si>
  <si>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</si>
  <si>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</si>
  <si>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</si>
  <si>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</si>
  <si>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</si>
  <si>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</si>
  <si>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</si>
  <si>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</si>
  <si>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</si>
  <si>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</si>
  <si>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</si>
  <si>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</si>
  <si>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</si>
  <si>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</si>
  <si>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</si>
  <si>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</si>
  <si>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</si>
  <si>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</si>
  <si>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</si>
  <si>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</si>
  <si>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</si>
  <si>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</si>
  <si>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</si>
  <si>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</si>
  <si>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</si>
  <si>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</si>
  <si>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</si>
  <si>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</si>
  <si>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</si>
  <si>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</si>
  <si>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</si>
  <si>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</si>
  <si>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</si>
  <si>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</si>
  <si>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</si>
  <si>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</si>
  <si>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</si>
  <si>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</si>
  <si>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</si>
  <si>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</si>
  <si>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</si>
  <si>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</si>
  <si>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</si>
  <si>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</si>
  <si>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</si>
  <si>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</si>
  <si>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</si>
  <si>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</si>
  <si>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</si>
  <si>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</si>
  <si>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</si>
  <si>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</si>
  <si>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</si>
  <si>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</si>
  <si>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</si>
  <si>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</si>
  <si>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</si>
  <si>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</si>
  <si>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</si>
  <si>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</si>
  <si>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</si>
  <si>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</si>
  <si>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</si>
  <si>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</si>
  <si>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</si>
  <si>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</si>
  <si>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</si>
  <si>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</si>
  <si>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</si>
  <si>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</si>
  <si>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</si>
  <si>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</si>
  <si>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</si>
  <si>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</si>
  <si>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</si>
  <si>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</si>
  <si>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</si>
  <si>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</si>
  <si>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</si>
  <si>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</si>
  <si>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</si>
  <si>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</si>
  <si>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</si>
  <si>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</si>
  <si>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</si>
  <si>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</si>
  <si>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</si>
  <si>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</si>
  <si>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</si>
  <si>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</si>
  <si>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</si>
  <si>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</si>
  <si>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</si>
  <si>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</si>
  <si>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</si>
  <si>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</si>
  <si>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</si>
  <si>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</si>
  <si>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</si>
  <si>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</si>
  <si>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</si>
  <si>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</si>
  <si>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</si>
  <si>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</si>
  <si>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</si>
  <si>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</si>
  <si>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</si>
  <si>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</si>
  <si>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</si>
  <si>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</si>
  <si>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</si>
  <si>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</si>
  <si>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</si>
  <si>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</si>
  <si>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</si>
  <si>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</si>
  <si>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</si>
  <si>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</si>
  <si>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</si>
  <si>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</si>
  <si>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</si>
  <si>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</si>
  <si>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</si>
  <si>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</si>
  <si>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</si>
  <si>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</si>
  <si>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</si>
  <si>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</si>
  <si>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</si>
  <si>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</si>
  <si>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</si>
  <si>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</si>
  <si>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</si>
  <si>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</si>
  <si>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</si>
  <si>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</si>
  <si>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</si>
  <si>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</si>
  <si>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</si>
  <si>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</si>
  <si>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</si>
  <si>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</si>
  <si>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</si>
  <si>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</si>
  <si>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</si>
  <si>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</si>
  <si>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</si>
  <si>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</si>
  <si>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</si>
  <si>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</si>
  <si>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</si>
  <si>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</si>
  <si>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</si>
  <si>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</si>
  <si>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</si>
  <si>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</si>
  <si>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</si>
  <si>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</si>
  <si>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</si>
  <si>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</si>
  <si>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</si>
  <si>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</si>
  <si>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</si>
  <si>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</si>
  <si>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</si>
  <si>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</si>
  <si>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</si>
  <si>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</si>
  <si>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</si>
  <si>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</si>
  <si>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</si>
  <si>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</si>
  <si>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</si>
  <si>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</si>
  <si>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</si>
  <si>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</si>
  <si>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</si>
  <si>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</si>
  <si>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</si>
  <si>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</si>
  <si>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</si>
  <si>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</si>
  <si>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</si>
  <si>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</si>
  <si>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</si>
  <si>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</si>
  <si>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</si>
  <si>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</si>
  <si>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</si>
  <si>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</si>
  <si>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</si>
  <si>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</si>
  <si>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</si>
  <si>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</si>
  <si>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</si>
  <si>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</si>
  <si>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</si>
  <si>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</si>
  <si>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</si>
  <si>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</si>
  <si>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</si>
  <si>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</si>
  <si>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</si>
  <si>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</si>
  <si>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</si>
  <si>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</si>
  <si>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</si>
  <si>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</si>
  <si>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</si>
  <si>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</si>
  <si>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</si>
  <si>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</si>
  <si>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</si>
  <si>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</si>
  <si>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</si>
  <si>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</si>
  <si>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</si>
  <si>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</si>
  <si>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</si>
  <si>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</si>
  <si>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</si>
  <si>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</si>
  <si>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</si>
  <si>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</si>
  <si>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</si>
  <si>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</si>
  <si>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</si>
  <si>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</si>
  <si>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</si>
  <si>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</si>
  <si>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</si>
  <si>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</si>
  <si>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</si>
  <si>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</si>
  <si>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</si>
  <si>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</si>
  <si>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</si>
  <si>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</si>
  <si>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</si>
  <si>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</si>
  <si>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</si>
  <si>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</si>
  <si>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</si>
  <si>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</si>
  <si>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</si>
  <si>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</si>
  <si>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</si>
  <si>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</si>
  <si>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</si>
  <si>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</si>
  <si>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</si>
  <si>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</si>
  <si>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</si>
  <si>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</si>
  <si>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</si>
  <si>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</si>
  <si>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</si>
  <si>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</si>
  <si>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</si>
  <si>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</si>
  <si>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</si>
  <si>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</si>
  <si>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</si>
  <si>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</si>
  <si>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</si>
  <si>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</si>
  <si>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</si>
  <si>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</si>
  <si>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</si>
  <si>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</si>
  <si>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</si>
  <si>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</si>
  <si>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</si>
  <si>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</si>
  <si>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</si>
  <si>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</si>
  <si>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</si>
  <si>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</si>
  <si>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</si>
  <si>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</si>
  <si>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</si>
  <si>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</si>
  <si>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</si>
  <si>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</si>
  <si>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</si>
  <si>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</si>
  <si>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</si>
  <si>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</si>
  <si>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</si>
  <si>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</si>
  <si>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</si>
  <si>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</si>
  <si>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</si>
  <si>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</si>
  <si>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</si>
  <si>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</si>
  <si>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</si>
  <si>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</si>
  <si>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</si>
  <si>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</si>
  <si>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</si>
  <si>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</si>
  <si>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</si>
  <si>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</si>
  <si>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</si>
  <si>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</si>
  <si>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</si>
  <si>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</si>
  <si>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</si>
  <si>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</si>
  <si>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</si>
  <si>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</si>
  <si>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</si>
  <si>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</si>
  <si>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</si>
  <si>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</si>
  <si>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</si>
  <si>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</si>
  <si>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</si>
  <si>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</si>
  <si>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</si>
  <si>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</si>
  <si>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</si>
  <si>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</si>
  <si>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</si>
  <si>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</si>
  <si>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</si>
  <si>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</si>
  <si>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</si>
  <si>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</si>
  <si>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</si>
  <si>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</si>
  <si>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</si>
  <si>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</si>
  <si>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</si>
  <si>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</si>
  <si>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</si>
  <si>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</si>
  <si>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</si>
  <si>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</si>
  <si>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</si>
  <si>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</si>
  <si>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</si>
  <si>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</si>
  <si>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</si>
  <si>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</si>
  <si>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</si>
  <si>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</si>
  <si>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</si>
  <si>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</si>
  <si>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</si>
  <si>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</si>
  <si>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</si>
  <si>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</si>
  <si>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</si>
  <si>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</si>
  <si>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</si>
  <si>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</si>
  <si>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</si>
  <si>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</si>
  <si>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</si>
  <si>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</si>
  <si>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</si>
  <si>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</si>
  <si>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</si>
  <si>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</si>
  <si>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</si>
  <si>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</si>
  <si>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</si>
  <si>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</si>
  <si>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</si>
  <si>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</si>
  <si>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</si>
  <si>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</si>
  <si>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</si>
  <si>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</si>
  <si>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</si>
  <si>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</si>
  <si>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</si>
  <si>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</si>
  <si>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</si>
  <si>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</si>
  <si>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</si>
  <si>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</si>
  <si>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</si>
  <si>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</si>
  <si>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</si>
  <si>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</si>
  <si>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</si>
  <si>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</si>
  <si>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</si>
  <si>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</si>
  <si>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</si>
  <si>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</si>
  <si>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</si>
  <si>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</si>
  <si>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</si>
  <si>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</si>
  <si>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</si>
  <si>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</si>
  <si>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</si>
  <si>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</si>
  <si>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</si>
  <si>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</si>
  <si>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</si>
  <si>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</si>
  <si>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</si>
  <si>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</si>
  <si>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</si>
  <si>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</si>
  <si>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</si>
  <si>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</si>
  <si>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</si>
  <si>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</si>
  <si>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</si>
  <si>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</si>
  <si>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</si>
  <si>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</si>
  <si>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</si>
  <si>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</si>
  <si>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</si>
  <si>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</si>
  <si>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</si>
  <si>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</si>
  <si>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</si>
  <si>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</si>
  <si>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</si>
  <si>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</si>
  <si>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</si>
  <si>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</si>
  <si>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</si>
  <si>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</si>
  <si>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</si>
  <si>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</si>
  <si>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</si>
  <si>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</si>
  <si>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</si>
  <si>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</si>
  <si>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</si>
  <si>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</si>
  <si>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</si>
  <si>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</si>
  <si>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</si>
  <si>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</si>
  <si>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</si>
  <si>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</si>
  <si>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</si>
  <si>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</si>
  <si>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</si>
  <si>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</si>
  <si>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</si>
  <si>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</si>
  <si>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</si>
  <si>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</si>
  <si>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</si>
  <si>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</si>
  <si>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</si>
  <si>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</si>
  <si>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</si>
  <si>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</si>
  <si>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</si>
  <si>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</si>
  <si>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</si>
  <si>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</si>
  <si>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</si>
  <si>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</si>
  <si>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</si>
  <si>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</si>
  <si>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</si>
  <si>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</si>
  <si>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</si>
  <si>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</si>
  <si>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</si>
  <si>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</si>
  <si>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</si>
  <si>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</si>
  <si>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</si>
  <si>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</si>
  <si>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</si>
  <si>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</si>
  <si>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</si>
  <si>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</si>
  <si>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</si>
  <si>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</si>
  <si>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</si>
  <si>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</si>
  <si>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</si>
  <si>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</si>
  <si>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</si>
  <si>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</si>
  <si>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</si>
  <si>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</si>
  <si>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</si>
  <si>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</si>
  <si>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</si>
  <si>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</si>
  <si>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</si>
  <si>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</si>
  <si>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</si>
  <si>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</si>
  <si>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</si>
  <si>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</si>
  <si>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</si>
  <si>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</si>
  <si>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</si>
  <si>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</si>
  <si>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</si>
  <si>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</si>
  <si>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</si>
  <si>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</si>
  <si>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</si>
  <si>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</si>
  <si>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</si>
  <si>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</si>
  <si>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</si>
  <si>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</si>
  <si>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</si>
  <si>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</si>
  <si>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</si>
  <si>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</si>
  <si>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</si>
  <si>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</si>
  <si>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</si>
  <si>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</si>
  <si>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</si>
  <si>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</si>
  <si>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</si>
  <si>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</si>
  <si>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</si>
  <si>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</si>
  <si>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</si>
  <si>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</si>
  <si>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</si>
  <si>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</si>
  <si>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</si>
  <si>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</si>
  <si>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</si>
  <si>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</si>
  <si>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</si>
  <si>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</si>
  <si>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</si>
  <si>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</si>
  <si>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</si>
  <si>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</si>
  <si>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</si>
  <si>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</si>
  <si>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</si>
  <si>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</si>
  <si>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</si>
  <si>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</si>
  <si>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</si>
  <si>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</si>
  <si>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</si>
  <si>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</si>
  <si>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</si>
  <si>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</si>
  <si>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</si>
  <si>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</si>
  <si>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</si>
  <si>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</si>
  <si>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</si>
  <si>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</si>
  <si>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</si>
  <si>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</si>
  <si>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</si>
  <si>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</si>
  <si>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</si>
  <si>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</si>
  <si>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</si>
  <si>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</si>
  <si>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</si>
  <si>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</si>
  <si>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</si>
  <si>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</si>
  <si>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</si>
  <si>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</si>
  <si>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</si>
  <si>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</si>
  <si>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</si>
  <si>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</si>
  <si>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</si>
  <si>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</si>
  <si>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</si>
  <si>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</si>
  <si>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</si>
  <si>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</si>
  <si>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</si>
  <si>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</si>
  <si>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</si>
  <si>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</si>
  <si>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</si>
  <si>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</si>
  <si>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</si>
  <si>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</si>
  <si>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</si>
  <si>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</si>
  <si>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</si>
  <si>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</si>
  <si>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</si>
  <si>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</si>
  <si>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</si>
  <si>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</si>
  <si>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</si>
  <si>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</si>
  <si>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</si>
  <si>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</si>
  <si>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</si>
  <si>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</si>
  <si>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</si>
  <si>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</si>
  <si>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</si>
  <si>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</si>
  <si>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</si>
  <si>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</si>
  <si>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</si>
  <si>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</si>
  <si>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</si>
  <si>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</si>
  <si>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</si>
  <si>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</si>
  <si>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</si>
  <si>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</si>
  <si>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</si>
  <si>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</si>
  <si>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</si>
  <si>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</si>
  <si>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</si>
  <si>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</si>
  <si>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</si>
  <si>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</si>
  <si>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</si>
  <si>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</si>
  <si>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</si>
  <si>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</si>
  <si>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</si>
  <si>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</si>
  <si>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</si>
  <si>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</si>
  <si>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</si>
  <si>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</si>
  <si>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</si>
  <si>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</si>
  <si>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</si>
  <si>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</si>
  <si>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</si>
  <si>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</si>
  <si>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</si>
  <si>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</si>
  <si>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</si>
  <si>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</si>
  <si>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</si>
  <si>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</si>
  <si>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</si>
  <si>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</si>
  <si>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</si>
  <si>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</si>
  <si>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</si>
  <si>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</si>
  <si>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</si>
  <si>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</si>
  <si>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</si>
  <si>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</si>
  <si>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</si>
  <si>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</si>
  <si>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</si>
  <si>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</si>
  <si>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</si>
  <si>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</si>
  <si>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</si>
  <si>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</si>
  <si>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</si>
  <si>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</si>
  <si>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</si>
  <si>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</si>
  <si>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</si>
  <si>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</si>
  <si>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</si>
  <si>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</si>
  <si>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</si>
  <si>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</si>
  <si>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</si>
  <si>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</si>
  <si>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</si>
  <si>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</si>
  <si>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</si>
  <si>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</si>
  <si>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</si>
  <si>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</si>
  <si>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</si>
  <si>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</si>
  <si>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</si>
  <si>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</si>
  <si>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</si>
  <si>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</si>
  <si>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</si>
  <si>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</si>
  <si>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</si>
  <si>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</si>
  <si>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</si>
  <si>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</si>
  <si>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</si>
  <si>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</si>
  <si>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</si>
  <si>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</si>
  <si>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</si>
  <si>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</si>
  <si>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</si>
  <si>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</si>
  <si>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</si>
  <si>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</si>
  <si>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</si>
  <si>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</si>
  <si>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</si>
  <si>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</si>
  <si>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</si>
  <si>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</si>
  <si>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</si>
  <si>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</si>
  <si>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</si>
  <si>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</si>
  <si>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</si>
  <si>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</si>
  <si>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</si>
  <si>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</si>
  <si>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</si>
  <si>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</si>
  <si>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</si>
  <si>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</si>
  <si>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</si>
  <si>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</si>
  <si>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</si>
  <si>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</si>
  <si>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</si>
  <si>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</si>
  <si>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</si>
  <si>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</si>
  <si>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</si>
  <si>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</si>
  <si>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</si>
  <si>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</si>
  <si>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</si>
  <si>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</si>
  <si>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</si>
  <si>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</si>
  <si>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</si>
  <si>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</si>
  <si>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</si>
  <si>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</si>
  <si>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</si>
  <si>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</si>
  <si>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</si>
  <si>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</si>
  <si>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</si>
  <si>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</si>
  <si>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</si>
  <si>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</si>
  <si>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</si>
  <si>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</si>
  <si>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</si>
  <si>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</si>
  <si>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</si>
  <si>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</si>
  <si>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</si>
  <si>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</si>
  <si>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</si>
  <si>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</si>
  <si>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</si>
  <si>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</si>
  <si>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</si>
  <si>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</si>
  <si>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</si>
  <si>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</si>
  <si>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</si>
  <si>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</si>
  <si>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</si>
  <si>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</si>
  <si>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</si>
  <si>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</si>
  <si>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</si>
  <si>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</si>
  <si>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</si>
  <si>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</si>
  <si>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</si>
  <si>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</si>
  <si>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</si>
  <si>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</si>
  <si>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</si>
  <si>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</si>
  <si>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</si>
  <si>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</si>
  <si>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</si>
  <si>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</si>
  <si>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</si>
  <si>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</si>
  <si>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</si>
  <si>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</si>
  <si>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</si>
  <si>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</si>
  <si>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</si>
  <si>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</si>
  <si>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</si>
  <si>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</si>
  <si>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</si>
  <si>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</si>
  <si>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</si>
  <si>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</si>
  <si>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</si>
  <si>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</si>
  <si>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</si>
  <si>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</si>
  <si>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</si>
  <si>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</si>
  <si>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</si>
  <si>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</si>
  <si>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</si>
  <si>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</si>
  <si>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</si>
  <si>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</si>
  <si>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</si>
  <si>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</si>
  <si>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</si>
  <si>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</si>
  <si>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</si>
  <si>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</si>
  <si>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</si>
  <si>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</si>
  <si>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</si>
  <si>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</si>
  <si>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</si>
  <si>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</si>
  <si>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</si>
  <si>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</si>
  <si>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</si>
  <si>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</si>
  <si>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</si>
  <si>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</si>
  <si>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</si>
  <si>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</si>
  <si>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</si>
  <si>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</si>
  <si>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</si>
  <si>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</si>
  <si>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</si>
  <si>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</si>
  <si>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</si>
  <si>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</si>
  <si>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</si>
  <si>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</si>
  <si>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</si>
  <si>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</si>
  <si>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</si>
  <si>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</si>
  <si>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</si>
  <si>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</si>
  <si>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</si>
  <si>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</si>
  <si>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</si>
  <si>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</si>
  <si>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</si>
  <si>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</si>
  <si>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</si>
  <si>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</si>
  <si>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</si>
  <si>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</si>
  <si>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</si>
  <si>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</si>
  <si>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</si>
  <si>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</si>
  <si>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</si>
  <si>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</si>
  <si>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</si>
  <si>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</si>
  <si>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</si>
  <si>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</si>
  <si>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</si>
  <si>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</si>
  <si>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</si>
  <si>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</si>
  <si>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</si>
  <si>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</si>
  <si>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</si>
  <si>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</si>
  <si>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</si>
  <si>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</si>
  <si>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</si>
  <si>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</si>
  <si>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</si>
  <si>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</si>
  <si>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</si>
  <si>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</si>
  <si>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</si>
  <si>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</si>
  <si>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</si>
  <si>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</si>
  <si>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</si>
  <si>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</si>
  <si>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</si>
  <si>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</si>
  <si>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</si>
  <si>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</si>
  <si>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</si>
  <si>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</si>
  <si>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</si>
  <si>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</si>
  <si>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</si>
  <si>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</si>
  <si>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</si>
  <si>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</si>
  <si>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</si>
  <si>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</si>
  <si>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</si>
  <si>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</si>
  <si>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</si>
  <si>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</si>
  <si>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</si>
  <si>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</si>
  <si>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</si>
  <si>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</si>
  <si>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</si>
  <si>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</si>
  <si>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</si>
  <si>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</si>
  <si>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</si>
  <si>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</si>
  <si>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</si>
  <si>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</si>
  <si>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</si>
  <si>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</si>
  <si>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</si>
  <si>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</si>
  <si>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</si>
  <si>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</si>
  <si>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</si>
  <si>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</si>
  <si>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</si>
  <si>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</si>
  <si>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</si>
  <si>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</si>
  <si>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</si>
  <si>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</si>
  <si>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</si>
  <si>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</si>
  <si>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</si>
  <si>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</si>
  <si>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</si>
  <si>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</si>
  <si>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</si>
  <si>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</si>
  <si>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</si>
  <si>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</si>
  <si>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</si>
  <si>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</si>
  <si>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</si>
  <si>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</si>
  <si>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</si>
  <si>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</si>
  <si>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</si>
  <si>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</si>
  <si>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</si>
  <si>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</si>
  <si>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</si>
  <si>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</si>
  <si>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</si>
  <si>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</si>
  <si>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</si>
  <si>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</si>
  <si>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</si>
  <si>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</si>
  <si>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</si>
  <si>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</si>
  <si>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</si>
  <si>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</si>
  <si>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</si>
  <si>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</si>
  <si>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</si>
  <si>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</si>
  <si>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</si>
  <si>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</si>
  <si>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</si>
  <si>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</si>
  <si>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</si>
  <si>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</si>
  <si>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</si>
  <si>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</si>
  <si>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</si>
  <si>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</si>
  <si>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</si>
  <si>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</si>
  <si>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</si>
  <si>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</si>
  <si>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</si>
  <si>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</si>
  <si>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</si>
  <si>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</si>
  <si>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</si>
  <si>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</si>
  <si>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</si>
  <si>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</si>
  <si>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</si>
  <si>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</si>
  <si>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</si>
  <si>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</si>
  <si>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</si>
  <si>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</si>
  <si>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</si>
  <si>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</si>
  <si>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</si>
  <si>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</si>
  <si>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</si>
  <si>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</si>
  <si>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</si>
  <si>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</si>
  <si>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</si>
  <si>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</si>
  <si>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</si>
  <si>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</si>
  <si>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</si>
  <si>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</si>
  <si>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</si>
  <si>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</si>
  <si>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</si>
  <si>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</si>
  <si>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</si>
  <si>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</si>
  <si>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</si>
  <si>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</si>
  <si>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</si>
  <si>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</si>
  <si>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</si>
  <si>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</si>
  <si>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</si>
  <si>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</si>
  <si>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</si>
  <si>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</si>
  <si>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</si>
  <si>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</si>
  <si>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</si>
  <si>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</si>
  <si>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</si>
  <si>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</si>
  <si>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</si>
  <si>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</si>
  <si>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</si>
  <si>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</si>
  <si>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</si>
  <si>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</si>
  <si>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</si>
  <si>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</si>
  <si>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</si>
  <si>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</si>
  <si>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</si>
  <si>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</si>
  <si>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</si>
  <si>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</si>
  <si>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</si>
  <si>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</si>
  <si>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</si>
  <si>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</si>
  <si>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</si>
  <si>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</si>
  <si>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</si>
  <si>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</si>
  <si>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</si>
  <si>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</si>
  <si>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</si>
  <si>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</si>
  <si>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</si>
  <si>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</si>
  <si>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</si>
  <si>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</si>
  <si>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</si>
  <si>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</si>
  <si>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</si>
  <si>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</si>
  <si>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</si>
  <si>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</si>
  <si>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</si>
  <si>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</si>
  <si>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</si>
  <si>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</si>
  <si>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</si>
  <si>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</si>
  <si>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</si>
  <si>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</si>
  <si>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</si>
  <si>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</si>
  <si>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</si>
  <si>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</si>
  <si>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</si>
  <si>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</si>
  <si>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</si>
  <si>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</si>
  <si>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</si>
  <si>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</si>
  <si>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</si>
  <si>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</si>
  <si>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</si>
  <si>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</si>
  <si>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</si>
  <si>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</si>
  <si>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</si>
  <si>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</si>
  <si>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</si>
  <si>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</si>
  <si>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</si>
  <si>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</si>
  <si>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</si>
  <si>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</si>
  <si>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</si>
  <si>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</si>
  <si>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</si>
  <si>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</si>
  <si>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</si>
  <si>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</si>
  <si>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</si>
  <si>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</si>
  <si>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</si>
  <si>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</si>
  <si>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</si>
  <si>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</si>
  <si>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</si>
  <si>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</si>
  <si>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</si>
  <si>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</si>
  <si>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</si>
  <si>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</si>
  <si>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</si>
  <si>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</si>
  <si>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</si>
  <si>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</si>
  <si>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</si>
  <si>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</si>
  <si>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</si>
  <si>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</si>
  <si>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</si>
  <si>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</si>
  <si>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</si>
  <si>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</si>
  <si>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</si>
  <si>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</si>
  <si>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</si>
  <si>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</si>
  <si>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</si>
  <si>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</si>
  <si>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</si>
  <si>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</si>
  <si>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</si>
  <si>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</si>
  <si>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</si>
  <si>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</si>
  <si>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</si>
  <si>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</si>
  <si>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</si>
  <si>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</si>
  <si>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</si>
  <si>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</si>
  <si>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</si>
  <si>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</si>
  <si>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</si>
  <si>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</si>
  <si>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</si>
  <si>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</si>
  <si>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</si>
  <si>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</si>
  <si>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</si>
  <si>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</si>
  <si>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</si>
  <si>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</si>
  <si>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</si>
  <si>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</si>
  <si>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</si>
  <si>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</si>
  <si>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</si>
  <si>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</si>
  <si>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</si>
  <si>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</si>
  <si>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</si>
  <si>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</si>
  <si>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</si>
  <si>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</si>
  <si>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</si>
  <si>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</si>
  <si>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</si>
  <si>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</si>
  <si>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</si>
  <si>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</si>
  <si>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</si>
  <si>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</si>
  <si>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</si>
  <si>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</si>
  <si>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</si>
  <si>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</si>
  <si>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</si>
  <si>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</si>
  <si>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</si>
  <si>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</si>
  <si>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</si>
  <si>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</si>
  <si>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</si>
  <si>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</si>
  <si>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</si>
  <si>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</si>
  <si>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</si>
  <si>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</si>
  <si>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</si>
  <si>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</si>
  <si>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</si>
  <si>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</si>
  <si>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</si>
  <si>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</si>
  <si>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</si>
  <si>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</si>
  <si>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</si>
  <si>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</si>
  <si>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</si>
  <si>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</si>
  <si>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</si>
  <si>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</si>
  <si>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</si>
  <si>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</si>
  <si>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</si>
  <si>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</si>
  <si>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</si>
  <si>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</si>
  <si>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</si>
  <si>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</si>
  <si>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</si>
  <si>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</si>
  <si>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</si>
  <si>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</si>
  <si>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</si>
  <si>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</si>
  <si>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</si>
  <si>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</si>
  <si>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</si>
  <si>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</si>
  <si>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</si>
  <si>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</si>
  <si>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</si>
  <si>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</si>
  <si>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</si>
  <si>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</si>
  <si>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</si>
  <si>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</si>
  <si>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</si>
  <si>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</si>
  <si>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</si>
  <si>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</si>
  <si>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</si>
  <si>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</si>
  <si>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</si>
  <si>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</si>
  <si>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</si>
  <si>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</si>
  <si>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</si>
  <si>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</si>
  <si>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</si>
  <si>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</si>
  <si>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</si>
  <si>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</si>
  <si>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</si>
  <si>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</si>
  <si>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</si>
  <si>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</si>
  <si>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</si>
  <si>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</si>
  <si>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</si>
  <si>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</si>
  <si>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</si>
  <si>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</si>
  <si>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</si>
  <si>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</si>
  <si>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</si>
  <si>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</si>
  <si>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</si>
  <si>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</si>
  <si>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</si>
  <si>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</si>
  <si>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</si>
  <si>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</si>
  <si>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</si>
  <si>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</si>
  <si>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</si>
  <si>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</si>
  <si>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</si>
  <si>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</si>
  <si>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</si>
  <si>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</si>
  <si>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</si>
  <si>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</si>
  <si>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</si>
  <si>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</si>
  <si>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</si>
  <si>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</si>
  <si>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</si>
  <si>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</si>
  <si>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</si>
  <si>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</si>
  <si>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</si>
  <si>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</si>
  <si>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</si>
  <si>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</si>
  <si>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</si>
  <si>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</si>
  <si>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</si>
  <si>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</si>
  <si>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</si>
  <si>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</si>
  <si>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</si>
  <si>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</si>
  <si>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</si>
  <si>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</si>
  <si>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</si>
  <si>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</si>
  <si>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</si>
  <si>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</si>
  <si>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</si>
  <si>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</si>
  <si>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</si>
  <si>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</si>
  <si>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</si>
  <si>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</si>
  <si>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</si>
  <si>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</si>
  <si>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</si>
  <si>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</si>
  <si>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</si>
  <si>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</si>
  <si>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</si>
  <si>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</si>
  <si>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</si>
  <si>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</si>
  <si>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</si>
  <si>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</si>
  <si>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</si>
  <si>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</si>
  <si>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</si>
  <si>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</si>
  <si>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</si>
  <si>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</si>
  <si>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</si>
  <si>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</si>
  <si>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</si>
  <si>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</si>
  <si>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</si>
  <si>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</si>
  <si>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</si>
  <si>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</si>
  <si>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</si>
  <si>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</si>
  <si>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</si>
  <si>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</si>
  <si>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</si>
  <si>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</si>
  <si>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</si>
  <si>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</si>
  <si>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</si>
  <si>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</si>
  <si>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</si>
  <si>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</si>
  <si>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</si>
  <si>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</si>
  <si>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</si>
  <si>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</si>
  <si>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</si>
  <si>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</si>
  <si>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</si>
  <si>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</si>
  <si>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</si>
  <si>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</si>
  <si>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</si>
  <si>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</si>
  <si>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</si>
  <si>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</si>
  <si>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</si>
  <si>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</si>
  <si>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</si>
  <si>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</si>
  <si>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</si>
  <si>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</si>
  <si>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</si>
  <si>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</si>
  <si>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</si>
  <si>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</si>
  <si>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</si>
  <si>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</si>
  <si>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</si>
  <si>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</si>
  <si>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</si>
  <si>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</si>
  <si>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</si>
  <si>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</si>
  <si>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</si>
  <si>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</si>
  <si>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</si>
  <si>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</si>
  <si>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</si>
  <si>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</si>
  <si>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</si>
  <si>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</si>
  <si>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</si>
  <si>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</si>
  <si>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</si>
  <si>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</si>
  <si>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</si>
  <si>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</si>
  <si>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</si>
  <si>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</si>
  <si>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</si>
  <si>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</si>
  <si>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</si>
  <si>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</si>
  <si>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</si>
  <si>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</si>
  <si>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</si>
  <si>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</si>
  <si>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</si>
  <si>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</si>
  <si>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</si>
  <si>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</si>
  <si>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</si>
  <si>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</si>
  <si>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</si>
  <si>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</si>
  <si>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</si>
  <si>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</si>
  <si>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</si>
  <si>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</si>
  <si>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</si>
  <si>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</si>
  <si>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</si>
  <si>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</si>
  <si>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</si>
  <si>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</si>
  <si>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</si>
  <si>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</si>
  <si>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</si>
  <si>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</si>
  <si>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</si>
  <si>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</si>
  <si>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</si>
  <si>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</si>
  <si>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</si>
  <si>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</si>
  <si>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</si>
  <si>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</si>
  <si>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</si>
  <si>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</si>
  <si>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</si>
  <si>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</si>
  <si>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</si>
  <si>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</si>
  <si>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</si>
  <si>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</si>
  <si>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</si>
  <si>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</si>
  <si>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</si>
  <si>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</si>
  <si>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</si>
  <si>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</si>
  <si>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</si>
  <si>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</si>
  <si>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</si>
  <si>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</si>
  <si>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</si>
  <si>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</si>
  <si>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</si>
  <si>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</si>
  <si>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</si>
  <si>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</si>
  <si>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</si>
  <si>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</si>
  <si>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</si>
  <si>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</si>
  <si>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</si>
  <si>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</si>
  <si>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</si>
  <si>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</si>
  <si>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</si>
  <si>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</si>
  <si>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</si>
  <si>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</si>
  <si>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</si>
  <si>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</si>
  <si>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</si>
  <si>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</si>
  <si>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</si>
  <si>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</si>
  <si>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</si>
  <si>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</si>
  <si>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</si>
  <si>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</si>
  <si>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</si>
  <si>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</si>
  <si>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</si>
  <si>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</si>
  <si>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</si>
  <si>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</si>
  <si>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</si>
  <si>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</si>
  <si>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</si>
  <si>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</si>
  <si>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</si>
  <si>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</si>
  <si>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</si>
  <si>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</si>
  <si>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</si>
  <si>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</si>
  <si>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</si>
  <si>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</si>
  <si>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</si>
  <si>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</si>
  <si>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</si>
  <si>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</si>
  <si>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</si>
  <si>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</si>
  <si>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</si>
  <si>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</si>
  <si>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</si>
  <si>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</si>
  <si>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</si>
  <si>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</si>
  <si>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</si>
  <si>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</si>
  <si>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</si>
  <si>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</si>
  <si>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</si>
  <si>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</si>
  <si>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</si>
  <si>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</si>
  <si>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</si>
  <si>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</si>
  <si>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</si>
  <si>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</si>
  <si>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</si>
  <si>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</si>
  <si>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</si>
  <si>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</si>
  <si>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</si>
  <si>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</si>
  <si>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</si>
  <si>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</si>
  <si>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</si>
  <si>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</si>
  <si>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</si>
  <si>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</si>
  <si>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</si>
  <si>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</si>
  <si>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</si>
  <si>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</si>
  <si>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</si>
  <si>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</si>
  <si>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</si>
  <si>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</si>
  <si>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</si>
  <si>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</si>
  <si>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</si>
  <si>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</si>
  <si>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</si>
  <si>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</si>
  <si>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</si>
  <si>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</si>
  <si>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</si>
  <si>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</si>
  <si>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</si>
  <si>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</si>
  <si>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</si>
  <si>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</si>
  <si>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</si>
  <si>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</si>
  <si>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</si>
  <si>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</si>
  <si>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</si>
  <si>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</si>
  <si>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</si>
  <si>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</si>
  <si>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</si>
  <si>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</si>
  <si>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</si>
  <si>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</si>
  <si>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</si>
  <si>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</si>
  <si>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</si>
  <si>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</si>
  <si>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</si>
  <si>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</si>
  <si>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</si>
  <si>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</si>
  <si>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</si>
  <si>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</si>
  <si>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</si>
  <si>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</si>
  <si>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</si>
  <si>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</si>
  <si>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</si>
  <si>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</si>
  <si>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</si>
  <si>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</si>
  <si>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</si>
  <si>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</si>
  <si>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</si>
  <si>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</si>
  <si>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</si>
  <si>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</si>
  <si>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</si>
  <si>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</si>
  <si>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</si>
  <si>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</si>
  <si>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</si>
  <si>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</si>
  <si>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</si>
  <si>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</si>
  <si>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</si>
  <si>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</si>
  <si>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</si>
  <si>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</si>
  <si>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</si>
  <si>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</si>
  <si>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</si>
  <si>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</si>
  <si>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</si>
  <si>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</si>
  <si>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</si>
  <si>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</si>
  <si>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</si>
  <si>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</si>
  <si>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</si>
  <si>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</si>
  <si>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</si>
  <si>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</si>
  <si>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</si>
  <si>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</si>
  <si>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</si>
  <si>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</si>
  <si>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</si>
  <si>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</si>
  <si>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</si>
  <si>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</si>
  <si>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</si>
  <si>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</si>
  <si>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</si>
  <si>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</si>
  <si>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</si>
  <si>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</si>
  <si>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</si>
  <si>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</si>
  <si>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</si>
  <si>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</si>
  <si>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</si>
  <si>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</si>
  <si>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</si>
  <si>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</si>
  <si>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</si>
  <si>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</si>
  <si>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</si>
  <si>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</si>
  <si>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</si>
  <si>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</si>
  <si>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</si>
  <si>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</si>
  <si>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</si>
  <si>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</si>
  <si>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</si>
  <si>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</si>
  <si>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</si>
  <si>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</si>
  <si>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</si>
  <si>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</si>
  <si>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</si>
  <si>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</si>
  <si>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</si>
  <si>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</si>
  <si>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</si>
  <si>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</si>
  <si>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</si>
  <si>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</si>
  <si>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</si>
  <si>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</si>
  <si>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</si>
  <si>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</si>
  <si>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</si>
  <si>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</si>
  <si>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</si>
  <si>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</si>
  <si>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</si>
  <si>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</si>
  <si>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</si>
  <si>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</si>
  <si>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</si>
  <si>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</si>
  <si>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</si>
  <si>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</si>
  <si>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</si>
  <si>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</si>
  <si>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</si>
  <si>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</si>
  <si>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</si>
  <si>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</si>
  <si>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</si>
  <si>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</si>
  <si>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</si>
  <si>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</si>
  <si>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</si>
  <si>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</si>
  <si>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</si>
  <si>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</si>
  <si>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</si>
  <si>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</si>
  <si>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</si>
  <si>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</si>
  <si>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</si>
  <si>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</si>
  <si>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</si>
  <si>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</si>
  <si>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</si>
  <si>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</si>
  <si>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</si>
  <si>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</si>
  <si>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</si>
  <si>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</si>
  <si>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</si>
  <si>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</si>
  <si>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</si>
  <si>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</si>
  <si>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</si>
  <si>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</si>
  <si>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</si>
  <si>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</si>
  <si>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</si>
  <si>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</si>
  <si>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</si>
  <si>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</si>
  <si>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</si>
  <si>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</si>
  <si>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</si>
  <si>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</si>
  <si>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</si>
  <si>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</si>
  <si>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</si>
  <si>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</si>
  <si>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</si>
  <si>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</si>
  <si>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</si>
  <si>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</si>
  <si>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</si>
  <si>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</si>
  <si>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</si>
  <si>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</si>
  <si>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</si>
  <si>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</si>
  <si>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</si>
  <si>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</si>
  <si>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</si>
  <si>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</si>
  <si>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</si>
  <si>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</si>
  <si>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</si>
  <si>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</si>
  <si>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</si>
  <si>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</si>
  <si>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</si>
  <si>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</si>
  <si>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</si>
  <si>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</si>
  <si>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</si>
  <si>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</si>
  <si>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</si>
  <si>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</si>
  <si>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</si>
  <si>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</si>
  <si>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</si>
  <si>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</si>
  <si>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</si>
  <si>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</si>
  <si>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</si>
  <si>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</si>
  <si>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</si>
  <si>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</si>
  <si>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</si>
  <si>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</si>
  <si>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</si>
  <si>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</si>
  <si>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</si>
  <si>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</si>
  <si>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</si>
  <si>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</si>
  <si>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</si>
  <si>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</si>
  <si>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</si>
  <si>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</si>
  <si>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</si>
  <si>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</si>
  <si>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</si>
  <si>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</si>
  <si>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</si>
  <si>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</si>
  <si>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</si>
  <si>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</si>
  <si>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</si>
  <si>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</si>
  <si>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</si>
  <si>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</si>
  <si>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</si>
  <si>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</si>
  <si>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</si>
  <si>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</si>
  <si>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</si>
  <si>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</si>
  <si>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</si>
  <si>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</si>
  <si>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</si>
  <si>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</si>
  <si>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</si>
  <si>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</si>
  <si>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</si>
  <si>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</si>
  <si>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</si>
  <si>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</si>
  <si>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</si>
  <si>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</si>
  <si>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</si>
  <si>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</si>
  <si>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</si>
  <si>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</si>
  <si>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</si>
  <si>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</si>
  <si>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</si>
  <si>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</si>
  <si>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</si>
  <si>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</si>
  <si>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</si>
  <si>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</si>
  <si>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</si>
  <si>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</si>
  <si>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</si>
  <si>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</si>
  <si>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</si>
  <si>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</si>
  <si>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</si>
  <si>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</si>
  <si>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</si>
  <si>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</si>
  <si>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</si>
  <si>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</si>
  <si>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</si>
  <si>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</si>
  <si>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</si>
  <si>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</si>
  <si>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</si>
  <si>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</si>
  <si>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</si>
  <si>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</si>
  <si>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</si>
  <si>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</si>
  <si>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</si>
  <si>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</si>
  <si>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</si>
  <si>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</si>
  <si>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</si>
  <si>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</si>
  <si>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</si>
  <si>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</si>
  <si>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</si>
  <si>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</si>
  <si>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</si>
  <si>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</si>
  <si>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</si>
  <si>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</si>
  <si>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</si>
  <si>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</si>
  <si>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</si>
  <si>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</si>
  <si>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</si>
  <si>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</si>
  <si>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</si>
  <si>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</si>
  <si>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</si>
  <si>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</si>
  <si>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</si>
  <si>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</si>
  <si>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</si>
  <si>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</si>
  <si>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</si>
  <si>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</si>
  <si>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</si>
  <si>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</si>
  <si>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</si>
  <si>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</si>
  <si>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</si>
  <si>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</si>
  <si>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</si>
  <si>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</si>
  <si>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</si>
  <si>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</si>
  <si>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</si>
  <si>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</si>
  <si>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</si>
  <si>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</si>
  <si>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</si>
  <si>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</si>
  <si>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</si>
  <si>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</si>
  <si>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</si>
  <si>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</si>
  <si>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</si>
  <si>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</si>
  <si>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</si>
  <si>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</si>
  <si>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</si>
  <si>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</si>
  <si>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</si>
  <si>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</si>
  <si>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</si>
  <si>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</si>
  <si>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</si>
  <si>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</si>
  <si>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</si>
  <si>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</si>
  <si>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</si>
  <si>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</si>
  <si>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</si>
  <si>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</si>
  <si>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</si>
  <si>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</si>
  <si>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</si>
  <si>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</si>
  <si>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</si>
  <si>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</si>
  <si>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</si>
  <si>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</si>
  <si>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</si>
  <si>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</si>
  <si>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</si>
  <si>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</si>
  <si>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</si>
  <si>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</si>
  <si>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</si>
  <si>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</si>
  <si>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</si>
  <si>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</si>
  <si>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</si>
  <si>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</si>
  <si>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</si>
  <si>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</si>
  <si>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</si>
  <si>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</si>
  <si>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</si>
  <si>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</si>
  <si>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</si>
  <si>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</si>
  <si>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</si>
  <si>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</si>
  <si>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</si>
  <si>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</si>
  <si>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</si>
  <si>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</si>
  <si>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</si>
  <si>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</si>
  <si>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</si>
  <si>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</si>
  <si>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</si>
  <si>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</si>
  <si>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</si>
  <si>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</si>
  <si>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</si>
  <si>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</si>
  <si>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</si>
  <si>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</si>
  <si>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</si>
  <si>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</si>
  <si>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</si>
  <si>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</si>
  <si>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</si>
  <si>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</si>
  <si>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</si>
  <si>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</si>
  <si>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</si>
  <si>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</si>
  <si>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</si>
  <si>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</si>
  <si>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</si>
  <si>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</si>
  <si>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</si>
  <si>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</si>
  <si>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</si>
  <si>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</si>
  <si>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</si>
  <si>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</si>
  <si>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</si>
  <si>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</si>
  <si>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</si>
  <si>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</si>
  <si>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</si>
  <si>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</si>
  <si>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</si>
  <si>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</si>
  <si>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</si>
  <si>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</si>
  <si>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</si>
  <si>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</si>
  <si>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</si>
  <si>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</si>
  <si>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</si>
  <si>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</si>
  <si>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</si>
  <si>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</si>
  <si>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</si>
  <si>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</si>
  <si>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</si>
  <si>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</si>
  <si>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</si>
  <si>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</si>
  <si>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</si>
  <si>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</si>
  <si>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</si>
  <si>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</si>
  <si>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</si>
  <si>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</si>
  <si>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</si>
  <si>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</si>
  <si>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</si>
  <si>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</si>
  <si>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</si>
  <si>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</si>
  <si>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</si>
  <si>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</si>
  <si>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</si>
  <si>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</si>
  <si>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</si>
  <si>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</si>
  <si>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</si>
  <si>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</si>
  <si>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</si>
  <si>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</si>
  <si>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</si>
  <si>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</si>
  <si>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</si>
  <si>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</si>
  <si>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</si>
  <si>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</si>
  <si>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</si>
  <si>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</si>
  <si>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</si>
  <si>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</si>
  <si>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</si>
  <si>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</si>
  <si>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</si>
  <si>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</si>
  <si>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</si>
  <si>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</si>
  <si>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</si>
  <si>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</si>
  <si>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</si>
  <si>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</si>
  <si>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</si>
  <si>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</si>
  <si>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</si>
  <si>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</si>
  <si>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</si>
  <si>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</si>
  <si>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</si>
  <si>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</si>
  <si>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</si>
  <si>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</si>
  <si>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</si>
  <si>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</si>
  <si>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</si>
  <si>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</si>
  <si>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</si>
  <si>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</si>
  <si>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</si>
  <si>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</si>
  <si>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</si>
  <si>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</si>
  <si>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</si>
  <si>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</si>
  <si>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</si>
  <si>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</si>
  <si>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</si>
  <si>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</si>
  <si>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</si>
  <si>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</si>
  <si>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</si>
  <si>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</si>
  <si>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</si>
  <si>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</si>
  <si>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</si>
  <si>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</si>
  <si>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</si>
  <si>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</si>
  <si>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</si>
  <si>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</si>
  <si>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</si>
  <si>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</si>
  <si>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</si>
  <si>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</si>
  <si>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</si>
  <si>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</si>
  <si>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</si>
  <si>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</si>
  <si>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</si>
  <si>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</si>
  <si>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</si>
  <si>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</si>
  <si>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</si>
  <si>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</si>
  <si>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</si>
  <si>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</si>
  <si>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</si>
  <si>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</si>
  <si>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</si>
  <si>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</si>
  <si>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</si>
  <si>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</si>
  <si>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</si>
  <si>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</si>
  <si>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</si>
  <si>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</si>
  <si>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</si>
  <si>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</si>
  <si>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</si>
  <si>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</si>
  <si>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</si>
  <si>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</si>
  <si>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</si>
  <si>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</si>
  <si>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</si>
  <si>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</si>
  <si>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</si>
  <si>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</si>
  <si>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</si>
  <si>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</si>
  <si>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</si>
  <si>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</si>
  <si>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</si>
  <si>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</si>
  <si>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</si>
  <si>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</si>
  <si>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</si>
  <si>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</si>
  <si>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</si>
  <si>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</si>
  <si>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</si>
  <si>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</si>
  <si>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</si>
  <si>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</si>
  <si>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</si>
  <si>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</si>
  <si>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</si>
  <si>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</si>
  <si>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</si>
  <si>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</si>
  <si>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</si>
  <si>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</si>
  <si>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</si>
  <si>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</si>
  <si>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</si>
  <si>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</si>
  <si>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</si>
  <si>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</si>
  <si>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</si>
  <si>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</si>
  <si>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</si>
  <si>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</si>
  <si>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</si>
  <si>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</si>
  <si>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</si>
  <si>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</si>
  <si>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</si>
  <si>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</si>
  <si>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</si>
  <si>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</si>
  <si>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</si>
  <si>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</si>
  <si>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</si>
  <si>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</si>
  <si>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</si>
  <si>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</si>
  <si>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</si>
  <si>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</si>
  <si>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</si>
  <si>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</si>
  <si>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</si>
  <si>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</si>
  <si>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</si>
  <si>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</si>
  <si>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</si>
  <si>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</si>
  <si>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</si>
  <si>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</si>
  <si>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</si>
  <si>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</si>
  <si>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</si>
  <si>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</si>
  <si>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</si>
  <si>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</si>
  <si>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</si>
  <si>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</si>
  <si>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</si>
  <si>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</si>
  <si>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</si>
  <si>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</si>
  <si>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</si>
  <si>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</si>
  <si>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</si>
  <si>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</si>
  <si>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</si>
  <si>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</si>
  <si>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</si>
  <si>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</si>
  <si>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</si>
  <si>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</si>
  <si>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</si>
  <si>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</si>
  <si>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</si>
  <si>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</si>
  <si>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</si>
  <si>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</si>
  <si>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</si>
  <si>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</si>
  <si>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</si>
  <si>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</si>
  <si>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</si>
  <si>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</si>
  <si>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</si>
  <si>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</si>
  <si>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</si>
  <si>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</si>
  <si>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</si>
  <si>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</si>
  <si>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</si>
  <si>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</si>
  <si>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</si>
  <si>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</si>
  <si>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</si>
  <si>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</si>
  <si>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</si>
  <si>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</si>
  <si>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</si>
  <si>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</si>
  <si>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</si>
  <si>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</si>
  <si>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</si>
  <si>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</si>
  <si>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</si>
  <si>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</si>
  <si>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</si>
  <si>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</si>
  <si>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</si>
  <si>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</si>
  <si>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</si>
  <si>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</si>
  <si>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</si>
  <si>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</si>
  <si>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</si>
  <si>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</si>
  <si>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</si>
  <si>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</si>
  <si>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</si>
  <si>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</si>
  <si>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</si>
  <si>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</si>
  <si>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</si>
  <si>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</si>
  <si>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</si>
  <si>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</si>
  <si>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</si>
  <si>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</si>
  <si>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</si>
  <si>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</si>
  <si>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</si>
  <si>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</si>
  <si>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</si>
  <si>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</si>
  <si>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</si>
  <si>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</si>
  <si>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</si>
  <si>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</si>
  <si>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</si>
  <si>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</si>
  <si>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</si>
  <si>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</si>
  <si>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</si>
  <si>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</si>
  <si>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</si>
  <si>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</si>
  <si>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</si>
  <si>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</si>
  <si>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</si>
  <si>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</si>
  <si>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</si>
  <si>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</si>
  <si>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</si>
  <si>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</si>
  <si>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</si>
  <si>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</si>
  <si>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</si>
  <si>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</si>
  <si>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</si>
  <si>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</si>
  <si>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</si>
  <si>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</si>
  <si>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</si>
  <si>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</si>
  <si>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</si>
  <si>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</si>
  <si>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</si>
  <si>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</si>
  <si>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</si>
  <si>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</si>
  <si>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</si>
  <si>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</si>
  <si>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</si>
  <si>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</si>
  <si>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</si>
  <si>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</si>
  <si>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</si>
  <si>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</si>
  <si>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</si>
  <si>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</si>
  <si>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</si>
  <si>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</si>
  <si>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</si>
  <si>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</si>
  <si>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</si>
  <si>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</si>
  <si>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</si>
  <si>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</si>
  <si>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</si>
  <si>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</si>
  <si>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</si>
  <si>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</si>
  <si>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</si>
  <si>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</si>
  <si>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</si>
  <si>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</si>
  <si>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</si>
  <si>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</si>
  <si>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</si>
  <si>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</si>
  <si>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</si>
  <si>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</si>
  <si>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</si>
  <si>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</si>
  <si>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</si>
  <si>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</si>
  <si>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</si>
  <si>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</si>
  <si>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</si>
  <si>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</si>
  <si>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</si>
  <si>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</si>
  <si>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</si>
  <si>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</si>
  <si>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</si>
  <si>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</si>
  <si>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</si>
  <si>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</si>
  <si>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</si>
  <si>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</si>
  <si>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</si>
  <si>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</si>
  <si>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</si>
  <si>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</si>
  <si>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</si>
  <si>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</si>
  <si>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</si>
  <si>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</si>
  <si>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</si>
  <si>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</si>
  <si>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</si>
  <si>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</si>
  <si>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</si>
  <si>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</si>
  <si>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</si>
  <si>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</si>
  <si>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</si>
  <si>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</si>
  <si>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</si>
  <si>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</si>
  <si>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</si>
  <si>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</si>
  <si>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</si>
  <si>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</si>
  <si>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</si>
  <si>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</si>
  <si>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</si>
  <si>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</si>
  <si>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</si>
  <si>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</si>
  <si>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</si>
  <si>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</si>
  <si>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</si>
  <si>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</si>
  <si>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</si>
  <si>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</si>
  <si>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</si>
  <si>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</si>
  <si>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</si>
  <si>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</si>
  <si>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</si>
  <si>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</si>
  <si>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</si>
  <si>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</si>
  <si>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</si>
  <si>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</si>
  <si>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</si>
  <si>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</si>
  <si>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</si>
  <si>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</si>
  <si>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</si>
  <si>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</si>
  <si>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</si>
  <si>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</si>
  <si>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</si>
  <si>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</si>
  <si>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</si>
  <si>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</si>
  <si>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</si>
  <si>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</si>
  <si>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</si>
  <si>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</si>
  <si>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</si>
  <si>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</si>
  <si>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</si>
  <si>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</si>
  <si>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</si>
  <si>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</si>
  <si>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</si>
  <si>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</si>
  <si>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</si>
  <si>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</si>
  <si>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</si>
  <si>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</si>
  <si>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</si>
  <si>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</si>
  <si>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</si>
  <si>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</si>
  <si>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</si>
  <si>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</si>
  <si>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</si>
  <si>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</si>
  <si>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</si>
  <si>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</si>
  <si>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</si>
  <si>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</si>
  <si>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</si>
  <si>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</si>
  <si>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</si>
  <si>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</si>
  <si>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</si>
  <si>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</si>
  <si>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</si>
  <si>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</si>
  <si>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</si>
  <si>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</si>
  <si>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</si>
  <si>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</si>
  <si>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</si>
  <si>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</si>
  <si>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</si>
  <si>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</si>
  <si>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</si>
  <si>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</si>
  <si>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</si>
  <si>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</si>
  <si>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</si>
  <si>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</si>
  <si>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</si>
  <si>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</si>
  <si>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</si>
  <si>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</si>
  <si>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</si>
  <si>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</si>
  <si>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</si>
  <si>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</si>
  <si>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</si>
  <si>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</si>
  <si>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</si>
  <si>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</si>
  <si>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</si>
  <si>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</si>
  <si>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</si>
  <si>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</si>
  <si>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</si>
  <si>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</si>
  <si>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</si>
  <si>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</si>
  <si>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</si>
  <si>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</si>
  <si>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</si>
  <si>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</si>
  <si>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</si>
  <si>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</si>
  <si>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</si>
  <si>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</si>
  <si>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</si>
  <si>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</si>
  <si>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</si>
  <si>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</si>
  <si>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</si>
  <si>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</si>
  <si>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</si>
  <si>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</si>
  <si>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</si>
  <si>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</si>
  <si>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</si>
  <si>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</si>
  <si>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</si>
  <si>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</si>
  <si>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</si>
  <si>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</si>
  <si>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</si>
  <si>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</si>
  <si>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</si>
  <si>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</si>
  <si>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</si>
  <si>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</si>
  <si>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</si>
  <si>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</si>
  <si>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</si>
  <si>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</si>
  <si>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</si>
  <si>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</si>
  <si>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</si>
  <si>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</si>
  <si>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</si>
  <si>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</si>
  <si>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</si>
  <si>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</si>
  <si>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</si>
  <si>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</si>
  <si>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</si>
  <si>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</si>
  <si>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</si>
  <si>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</si>
  <si>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</si>
  <si>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</si>
  <si>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</si>
  <si>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</si>
  <si>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</si>
  <si>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</si>
  <si>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</si>
  <si>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</si>
  <si>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</si>
  <si>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</si>
  <si>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</si>
  <si>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</si>
  <si>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</si>
  <si>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</si>
  <si>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</si>
  <si>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</si>
  <si>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</si>
  <si>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</si>
  <si>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</si>
  <si>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</si>
  <si>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</si>
  <si>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</si>
  <si>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</si>
  <si>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</si>
  <si>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</si>
  <si>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</si>
  <si>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</si>
  <si>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</si>
  <si>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</si>
  <si>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</si>
  <si>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</si>
  <si>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</si>
  <si>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</si>
  <si>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</si>
  <si>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</si>
  <si>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</si>
  <si>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</si>
  <si>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</si>
  <si>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</si>
  <si>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</si>
  <si>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</si>
  <si>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</si>
  <si>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</si>
  <si>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</si>
  <si>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</si>
  <si>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</si>
  <si>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</si>
  <si>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</si>
  <si>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</si>
  <si>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</si>
  <si>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</si>
  <si>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</si>
  <si>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</si>
  <si>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</si>
  <si>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</si>
  <si>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</si>
  <si>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</si>
  <si>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</si>
  <si>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</si>
  <si>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</si>
  <si>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</si>
  <si>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</si>
  <si>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</si>
  <si>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</si>
  <si>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</si>
  <si>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</si>
  <si>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</si>
  <si>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</si>
  <si>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</si>
  <si>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</si>
  <si>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</si>
  <si>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</si>
  <si>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</si>
  <si>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</si>
  <si>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</si>
  <si>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</si>
  <si>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</si>
  <si>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</si>
  <si>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</si>
  <si>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</si>
  <si>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</si>
  <si>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</si>
  <si>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</si>
  <si>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</si>
  <si>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</si>
  <si>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</si>
  <si>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</si>
  <si>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</si>
  <si>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</si>
  <si>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</si>
  <si>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</si>
  <si>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</si>
  <si>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</si>
  <si>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</si>
  <si>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</si>
  <si>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</si>
  <si>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</si>
  <si>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</si>
  <si>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</si>
  <si>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</si>
  <si>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</si>
  <si>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</si>
  <si>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</si>
  <si>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</si>
  <si>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</si>
  <si>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</si>
  <si>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</si>
  <si>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</si>
  <si>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</si>
  <si>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</si>
  <si>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</si>
  <si>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</si>
  <si>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</si>
  <si>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</si>
  <si>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</si>
  <si>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</si>
  <si>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</si>
  <si>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</si>
  <si>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</si>
  <si>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</si>
  <si>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</si>
  <si>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</si>
  <si>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</si>
  <si>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</si>
  <si>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</si>
  <si>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</si>
  <si>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</si>
  <si>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</si>
  <si>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</si>
  <si>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</si>
  <si>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</si>
  <si>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</si>
  <si>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</si>
  <si>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</si>
  <si>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</si>
  <si>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</si>
  <si>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</si>
  <si>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</si>
  <si>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</si>
  <si>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</si>
  <si>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</si>
  <si>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</si>
  <si>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</si>
  <si>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</si>
  <si>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</si>
  <si>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</si>
  <si>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</si>
  <si>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</si>
  <si>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</si>
  <si>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</si>
  <si>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</si>
  <si>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</si>
  <si>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</si>
  <si>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</si>
  <si>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</si>
  <si>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</si>
  <si>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</si>
  <si>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</si>
  <si>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</si>
  <si>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</si>
  <si>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</si>
  <si>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</si>
  <si>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</si>
  <si>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</si>
  <si>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</si>
  <si>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</si>
  <si>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</si>
  <si>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</si>
  <si>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</si>
  <si>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</si>
  <si>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</si>
  <si>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</si>
  <si>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</si>
  <si>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</si>
  <si>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</si>
  <si>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</si>
  <si>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</si>
  <si>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</si>
  <si>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</si>
  <si>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</si>
  <si>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</si>
  <si>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</si>
  <si>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</si>
  <si>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</si>
  <si>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</si>
  <si>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</si>
  <si>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</si>
  <si>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</si>
  <si>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</si>
  <si>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</si>
  <si>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</si>
  <si>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</si>
  <si>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</si>
  <si>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</si>
  <si>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</si>
  <si>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</si>
  <si>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</si>
  <si>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</si>
  <si>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</si>
  <si>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</si>
  <si>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</si>
  <si>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</si>
  <si>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</si>
  <si>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</si>
  <si>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</si>
  <si>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</si>
  <si>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</si>
  <si>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</si>
  <si>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</si>
  <si>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</si>
  <si>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</si>
  <si>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</si>
  <si>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</si>
  <si>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</si>
  <si>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</si>
  <si>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</si>
  <si>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</si>
  <si>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</si>
  <si>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</si>
  <si>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</si>
  <si>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</si>
  <si>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</si>
  <si>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</si>
  <si>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</si>
  <si>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</si>
  <si>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</si>
  <si>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</si>
  <si>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</si>
  <si>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</si>
  <si>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</si>
  <si>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</si>
  <si>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</si>
  <si>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</si>
  <si>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</si>
  <si>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</si>
  <si>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</si>
  <si>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</si>
  <si>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</si>
  <si>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</si>
  <si>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</si>
  <si>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</si>
  <si>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</si>
  <si>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</si>
  <si>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</si>
  <si>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</si>
  <si>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</si>
  <si>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</si>
  <si>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</si>
  <si>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</si>
  <si>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</si>
  <si>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</si>
  <si>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</si>
  <si>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</si>
  <si>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</si>
  <si>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</si>
  <si>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</si>
  <si>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</si>
  <si>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</si>
  <si>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</si>
  <si>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</si>
  <si>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</si>
  <si>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</si>
  <si>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</si>
  <si>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</si>
  <si>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</si>
  <si>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</si>
  <si>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</si>
  <si>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</si>
  <si>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</si>
  <si>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</si>
  <si>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</si>
  <si>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</si>
  <si>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</si>
  <si>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</si>
  <si>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</si>
  <si>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</si>
  <si>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</si>
  <si>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</si>
  <si>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</si>
  <si>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</si>
  <si>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</si>
  <si>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</si>
  <si>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</si>
  <si>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</si>
  <si>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</si>
  <si>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</si>
  <si>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</si>
  <si>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</si>
  <si>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</si>
  <si>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</si>
  <si>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</si>
  <si>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</si>
  <si>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</si>
  <si>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</si>
  <si>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</si>
  <si>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</si>
  <si>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</si>
  <si>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</si>
  <si>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</si>
  <si>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</si>
  <si>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</si>
  <si>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</si>
  <si>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</si>
  <si>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</si>
  <si>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</si>
  <si>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</si>
  <si>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</si>
  <si>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</si>
  <si>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</si>
  <si>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</si>
  <si>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</si>
  <si>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</si>
  <si>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</si>
  <si>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</si>
  <si>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</si>
  <si>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</si>
  <si>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</si>
  <si>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</si>
  <si>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</si>
  <si>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</si>
  <si>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</si>
  <si>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</si>
  <si>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</si>
  <si>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</si>
  <si>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</si>
  <si>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</si>
  <si>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</si>
  <si>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</si>
  <si>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</si>
  <si>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</si>
  <si>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</si>
  <si>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</si>
  <si>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</si>
  <si>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</si>
  <si>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</si>
  <si>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</si>
  <si>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</si>
  <si>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</si>
  <si>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</si>
  <si>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</si>
  <si>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</si>
  <si>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</si>
  <si>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</si>
  <si>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</si>
  <si>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</si>
  <si>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</si>
  <si>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</si>
  <si>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</si>
  <si>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</si>
  <si>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</si>
  <si>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</si>
  <si>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</si>
  <si>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</si>
  <si>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</si>
  <si>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</si>
  <si>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</si>
  <si>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</si>
  <si>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</si>
  <si>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</si>
  <si>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</si>
  <si>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</si>
  <si>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</si>
  <si>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</si>
  <si>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</si>
  <si>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</si>
  <si>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</si>
  <si>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</si>
  <si>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</si>
  <si>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</si>
  <si>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</si>
  <si>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</si>
  <si>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</si>
  <si>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</si>
  <si>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</si>
  <si>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</si>
  <si>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</si>
  <si>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</si>
  <si>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</si>
  <si>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</si>
  <si>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</si>
  <si>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</si>
  <si>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</si>
  <si>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</si>
  <si>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</si>
  <si>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</si>
  <si>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</si>
  <si>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</si>
  <si>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</si>
  <si>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</si>
  <si>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</si>
  <si>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</si>
  <si>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</si>
  <si>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</si>
  <si>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</si>
  <si>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</si>
  <si>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</si>
  <si>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</si>
  <si>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</si>
  <si>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</si>
  <si>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</si>
  <si>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</si>
  <si>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</si>
  <si>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</si>
  <si>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</si>
  <si>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</si>
  <si>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</si>
  <si>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</si>
  <si>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</si>
  <si>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</si>
  <si>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</si>
  <si>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</si>
  <si>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</si>
  <si>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</si>
  <si>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</si>
  <si>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</si>
  <si>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</si>
  <si>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</si>
  <si>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</si>
  <si>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</si>
  <si>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</si>
  <si>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</si>
  <si>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</si>
  <si>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</si>
  <si>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</si>
  <si>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</si>
  <si>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</si>
  <si>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</si>
  <si>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</si>
  <si>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</si>
  <si>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</si>
  <si>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</si>
  <si>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</si>
  <si>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</si>
  <si>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</si>
  <si>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</si>
  <si>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</si>
  <si>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</si>
  <si>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</si>
  <si>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</si>
  <si>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</si>
  <si>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</si>
  <si>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</si>
  <si>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</si>
  <si>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</si>
  <si>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</si>
  <si>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</si>
  <si>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</si>
  <si>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</si>
  <si>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</si>
  <si>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</si>
  <si>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</si>
  <si>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</si>
  <si>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</si>
  <si>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</si>
  <si>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</si>
  <si>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</si>
  <si>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</si>
  <si>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</si>
  <si>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</si>
  <si>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</si>
  <si>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</si>
  <si>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</si>
  <si>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</si>
  <si>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</si>
  <si>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</si>
  <si>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</si>
  <si>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</si>
  <si>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</si>
  <si>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</si>
  <si>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</si>
  <si>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</si>
  <si>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</si>
  <si>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</si>
  <si>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</si>
  <si>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</si>
  <si>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</si>
  <si>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</si>
  <si>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</si>
  <si>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</si>
  <si>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</si>
  <si>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</si>
  <si>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</si>
  <si>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</si>
  <si>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</si>
  <si>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</si>
  <si>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</si>
  <si>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</si>
  <si>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</si>
  <si>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</si>
  <si>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</si>
  <si>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</si>
  <si>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</si>
  <si>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</si>
  <si>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</si>
  <si>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</si>
  <si>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</si>
  <si>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</si>
  <si>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</si>
  <si>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</si>
  <si>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</si>
  <si>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</si>
  <si>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</si>
  <si>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</si>
  <si>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</si>
  <si>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</si>
  <si>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</si>
  <si>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</si>
  <si>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</si>
  <si>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</si>
  <si>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</si>
  <si>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</si>
  <si>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</si>
  <si>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</si>
  <si>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</si>
  <si>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</si>
  <si>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</si>
  <si>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</si>
  <si>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</si>
  <si>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</si>
  <si>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</si>
  <si>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</si>
  <si>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</si>
  <si>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</si>
  <si>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</si>
  <si>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</si>
  <si>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</si>
  <si>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</si>
  <si>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</si>
  <si>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</si>
  <si>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</si>
  <si>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</si>
  <si>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</si>
  <si>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</si>
  <si>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</si>
  <si>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</si>
  <si>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</si>
  <si>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</si>
  <si>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</si>
  <si>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</si>
  <si>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</si>
  <si>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</si>
  <si>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</si>
  <si>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</si>
  <si>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</si>
  <si>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</si>
  <si>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</si>
  <si>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</si>
  <si>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</si>
  <si>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</si>
  <si>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</si>
  <si>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</si>
  <si>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</si>
  <si>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</si>
  <si>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</si>
  <si>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</si>
  <si>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</si>
  <si>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</si>
  <si>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</si>
  <si>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</si>
  <si>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</si>
  <si>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</si>
  <si>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</si>
  <si>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</si>
  <si>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</si>
  <si>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</si>
  <si>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</si>
  <si>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</si>
  <si>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</si>
  <si>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</si>
  <si>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</si>
  <si>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</si>
  <si>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</si>
  <si>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</si>
  <si>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</si>
  <si>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</si>
  <si>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</si>
  <si>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</si>
  <si>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</si>
  <si>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</si>
  <si>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</si>
  <si>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</si>
  <si>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</si>
  <si>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</si>
  <si>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</si>
  <si>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</si>
  <si>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</si>
  <si>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</si>
  <si>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</si>
  <si>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</si>
  <si>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</si>
  <si>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</si>
  <si>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</si>
  <si>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</si>
  <si>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</si>
  <si>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</si>
  <si>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</si>
  <si>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</si>
  <si>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</si>
  <si>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</si>
  <si>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</si>
  <si>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</si>
  <si>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</si>
  <si>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</si>
  <si>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</si>
  <si>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</si>
  <si>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</si>
  <si>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</si>
  <si>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</si>
  <si>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</si>
  <si>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</si>
  <si>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</si>
  <si>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</si>
  <si>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</si>
  <si>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</si>
  <si>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</si>
  <si>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</si>
  <si>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</si>
  <si>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</si>
  <si>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</si>
  <si>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</si>
  <si>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</si>
  <si>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</si>
  <si>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</si>
  <si>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</si>
  <si>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</si>
  <si>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</si>
  <si>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</si>
  <si>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</si>
  <si>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</si>
  <si>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</si>
  <si>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</si>
  <si>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</si>
  <si>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</si>
  <si>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</si>
  <si>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</si>
  <si>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</si>
  <si>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</si>
  <si>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</si>
  <si>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</si>
  <si>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</si>
  <si>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</si>
  <si>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</si>
  <si>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</si>
  <si>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</si>
  <si>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</si>
  <si>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</si>
  <si>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</si>
  <si>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</si>
  <si>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</si>
  <si>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</si>
  <si>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</si>
  <si>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</si>
  <si>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</si>
  <si>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</si>
  <si>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</si>
  <si>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</si>
  <si>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</si>
  <si>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</si>
  <si>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</si>
  <si>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</si>
  <si>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</si>
  <si>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</si>
  <si>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</si>
  <si>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</si>
  <si>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</si>
  <si>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</si>
  <si>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</si>
  <si>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</si>
  <si>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</si>
  <si>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</si>
  <si>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</si>
  <si>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</si>
  <si>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</si>
  <si>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</si>
  <si>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</si>
  <si>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</si>
  <si>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</si>
  <si>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</si>
  <si>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</si>
  <si>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</si>
  <si>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</si>
  <si>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</si>
  <si>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</si>
  <si>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</si>
  <si>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</si>
  <si>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</si>
  <si>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</si>
  <si>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</si>
  <si>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</si>
  <si>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</si>
  <si>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</si>
  <si>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</si>
  <si>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</si>
  <si>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</si>
  <si>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</si>
  <si>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</si>
  <si>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</si>
  <si>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</si>
  <si>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</si>
  <si>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</si>
  <si>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</si>
  <si>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</si>
  <si>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</si>
  <si>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</si>
  <si>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</si>
  <si>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</si>
  <si>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</si>
  <si>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</si>
  <si>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</si>
  <si>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</si>
  <si>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</si>
  <si>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</si>
  <si>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</si>
  <si>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</si>
  <si>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</si>
  <si>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</si>
  <si>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</si>
  <si>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</si>
  <si>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</si>
  <si>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</si>
  <si>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</si>
  <si>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</si>
  <si>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</si>
  <si>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</si>
  <si>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</si>
  <si>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</si>
  <si>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</si>
  <si>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</si>
  <si>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</si>
  <si>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</si>
  <si>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</si>
  <si>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</si>
  <si>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</si>
  <si>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</si>
  <si>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</si>
  <si>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</si>
  <si>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</si>
  <si>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</si>
  <si>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</si>
  <si>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</si>
  <si>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</si>
  <si>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</si>
  <si>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</si>
  <si>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</si>
  <si>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</si>
  <si>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</si>
  <si>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</si>
  <si>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</si>
  <si>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</si>
  <si>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</si>
  <si>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</si>
  <si>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</si>
  <si>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</si>
  <si>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</si>
  <si>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</si>
  <si>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</si>
  <si>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</si>
  <si>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</si>
  <si>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</si>
  <si>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</si>
  <si>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</si>
  <si>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</si>
  <si>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</si>
  <si>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</si>
  <si>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</si>
  <si>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</si>
  <si>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</si>
  <si>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</si>
  <si>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</si>
  <si>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</si>
  <si>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</si>
  <si>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</si>
  <si>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</si>
  <si>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</si>
  <si>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</si>
  <si>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</si>
  <si>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</si>
  <si>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</si>
  <si>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</si>
  <si>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</si>
  <si>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</si>
  <si>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</si>
  <si>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</si>
  <si>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</si>
  <si>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</si>
  <si>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</si>
  <si>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</si>
  <si>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</si>
  <si>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</si>
  <si>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</si>
  <si>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</si>
  <si>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</si>
  <si>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</si>
  <si>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</si>
  <si>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</si>
  <si>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</si>
  <si>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</si>
  <si>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</si>
  <si>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</si>
  <si>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</si>
  <si>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</si>
  <si>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</si>
  <si>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</si>
  <si>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</si>
  <si>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</si>
  <si>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</si>
  <si>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</si>
  <si>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</si>
  <si>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</si>
  <si>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</si>
  <si>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</si>
  <si>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</si>
  <si>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</si>
  <si>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</si>
  <si>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</si>
  <si>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</si>
  <si>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</si>
  <si>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</si>
  <si>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</si>
  <si>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</si>
  <si>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</si>
  <si>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</si>
  <si>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</si>
  <si>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</si>
  <si>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</si>
  <si>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</si>
  <si>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</si>
  <si>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</si>
  <si>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</si>
  <si>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</si>
  <si>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</si>
  <si>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</si>
  <si>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</si>
  <si>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</si>
  <si>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</si>
  <si>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</si>
  <si>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</si>
  <si>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</si>
  <si>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</si>
  <si>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</si>
  <si>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</si>
  <si>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</si>
  <si>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</si>
  <si>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</si>
  <si>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</si>
  <si>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</si>
  <si>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</si>
  <si>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</si>
  <si>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</si>
  <si>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</si>
  <si>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</si>
  <si>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</si>
  <si>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</si>
  <si>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</si>
  <si>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</si>
  <si>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</si>
  <si>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</si>
  <si>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</si>
  <si>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</si>
  <si>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</si>
  <si>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</si>
  <si>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</si>
  <si>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</si>
  <si>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</si>
  <si>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</si>
  <si>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</si>
  <si>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</si>
  <si>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</si>
  <si>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</si>
  <si>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</si>
  <si>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</si>
  <si>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</si>
  <si>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</si>
  <si>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</si>
  <si>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</si>
  <si>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</si>
  <si>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</si>
  <si>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</si>
  <si>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</si>
  <si>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</si>
  <si>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</si>
  <si>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</si>
  <si>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</si>
  <si>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</si>
  <si>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</si>
  <si>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</si>
  <si>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</si>
  <si>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</si>
  <si>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</si>
  <si>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</si>
  <si>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</si>
  <si>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</si>
  <si>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</si>
  <si>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</si>
  <si>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</si>
  <si>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</si>
  <si>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</si>
  <si>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</si>
  <si>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</si>
  <si>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</si>
  <si>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</si>
  <si>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</si>
  <si>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</si>
  <si>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</si>
  <si>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</si>
  <si>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</si>
  <si>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</si>
  <si>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</si>
  <si>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</si>
  <si>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</si>
  <si>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</si>
  <si>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</si>
  <si>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</si>
  <si>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</si>
  <si>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</si>
  <si>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</si>
  <si>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</si>
  <si>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</si>
  <si>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</si>
  <si>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</si>
  <si>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</si>
  <si>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</si>
  <si>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</si>
  <si>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</si>
  <si>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</si>
  <si>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</si>
  <si>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</si>
  <si>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</si>
  <si>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</si>
  <si>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</si>
  <si>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</si>
  <si>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</si>
  <si>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</si>
  <si>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</si>
  <si>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</si>
  <si>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</si>
  <si>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</si>
  <si>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</si>
  <si>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</si>
  <si>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</si>
  <si>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</si>
  <si>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</si>
  <si>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</si>
  <si>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</si>
  <si>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</si>
  <si>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</si>
  <si>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</si>
  <si>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</si>
  <si>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</si>
  <si>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</si>
  <si>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</si>
  <si>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</si>
  <si>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</si>
  <si>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</si>
  <si>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</si>
  <si>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</si>
  <si>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</si>
  <si>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</si>
  <si>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</si>
  <si>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</si>
  <si>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</si>
  <si>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</si>
  <si>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</si>
  <si>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</si>
  <si>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</si>
  <si>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</si>
  <si>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</si>
  <si>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</si>
  <si>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</si>
  <si>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</si>
  <si>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</si>
  <si>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</si>
  <si>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</si>
  <si>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</si>
  <si>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</si>
  <si>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</si>
  <si>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</si>
  <si>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</si>
  <si>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</si>
  <si>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</si>
  <si>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</si>
  <si>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</si>
  <si>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</si>
  <si>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</si>
  <si>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</si>
  <si>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</si>
  <si>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</si>
  <si>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</si>
  <si>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</si>
  <si>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</si>
  <si>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</si>
  <si>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</si>
  <si>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</si>
  <si>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</si>
  <si>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</si>
  <si>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</si>
  <si>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</si>
  <si>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</si>
  <si>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</si>
  <si>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</si>
  <si>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</si>
  <si>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</si>
  <si>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</si>
  <si>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</si>
  <si>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</si>
  <si>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</si>
  <si>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</si>
  <si>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</si>
  <si>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</si>
  <si>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</si>
  <si>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</si>
  <si>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</si>
  <si>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</si>
  <si>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</si>
  <si>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</si>
  <si>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</si>
  <si>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</si>
  <si>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</si>
  <si>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</si>
  <si>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</si>
  <si>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</si>
  <si>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</si>
  <si>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</si>
  <si>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</si>
  <si>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</si>
  <si>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</si>
  <si>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</si>
  <si>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</si>
  <si>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</si>
  <si>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</si>
  <si>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</si>
  <si>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</si>
  <si>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</si>
  <si>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</si>
  <si>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</si>
  <si>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</si>
  <si>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</si>
  <si>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</si>
  <si>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</si>
  <si>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</si>
  <si>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</si>
  <si>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</si>
  <si>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</si>
  <si>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</si>
  <si>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</si>
  <si>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</si>
  <si>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</si>
  <si>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</si>
  <si>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</si>
  <si>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</si>
  <si>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</si>
  <si>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</si>
  <si>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</si>
  <si>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</si>
  <si>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</si>
  <si>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</si>
  <si>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</si>
  <si>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</si>
  <si>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</si>
  <si>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</si>
  <si>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</si>
  <si>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</si>
  <si>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</si>
  <si>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</si>
  <si>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</si>
  <si>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</si>
  <si>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</si>
  <si>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</si>
  <si>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</si>
  <si>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</si>
  <si>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</si>
  <si>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</si>
  <si>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</si>
  <si>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</si>
  <si>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</si>
  <si>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</si>
  <si>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</si>
  <si>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</si>
  <si>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</si>
  <si>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</si>
  <si>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</si>
  <si>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</si>
  <si>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</si>
  <si>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</si>
  <si>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</si>
  <si>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</si>
  <si>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</si>
  <si>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</si>
  <si>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</si>
  <si>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</si>
  <si>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</si>
  <si>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</si>
  <si>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</si>
  <si>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</si>
  <si>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</si>
  <si>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</si>
  <si>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</si>
  <si>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</si>
  <si>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</si>
  <si>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</si>
  <si>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</si>
  <si>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</si>
  <si>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</si>
  <si>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</si>
  <si>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</si>
  <si>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</si>
  <si>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</si>
  <si>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</si>
  <si>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</si>
  <si>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</si>
  <si>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</si>
  <si>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</si>
  <si>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</si>
  <si>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</si>
  <si>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</si>
  <si>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</si>
  <si>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</si>
  <si>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</si>
  <si>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</si>
  <si>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</si>
  <si>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</si>
  <si>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</si>
  <si>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</si>
  <si>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</si>
  <si>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</si>
  <si>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</si>
  <si>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</si>
  <si>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</si>
  <si>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</si>
  <si>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</si>
  <si>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</si>
  <si>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</si>
  <si>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</si>
  <si>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</si>
  <si>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</si>
  <si>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</si>
  <si>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</si>
  <si>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</si>
  <si>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</si>
  <si>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</si>
  <si>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</si>
  <si>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</si>
  <si>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</si>
  <si>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</si>
  <si>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</si>
  <si>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</si>
  <si>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</si>
  <si>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</si>
  <si>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</si>
  <si>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</si>
  <si>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</si>
  <si>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</si>
  <si>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</si>
  <si>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</si>
  <si>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</si>
  <si>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</si>
  <si>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</si>
  <si>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</si>
  <si>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</si>
  <si>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</si>
  <si>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</si>
  <si>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</si>
  <si>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</si>
  <si>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</si>
  <si>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</si>
  <si>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</si>
  <si>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</si>
  <si>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</si>
  <si>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</si>
  <si>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</si>
  <si>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</si>
  <si>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</si>
  <si>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</si>
  <si>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</si>
  <si>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</si>
  <si>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</si>
  <si>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</si>
  <si>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</si>
  <si>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</si>
  <si>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</si>
  <si>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</si>
  <si>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</si>
  <si>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</si>
  <si>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</si>
  <si>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</si>
  <si>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</si>
  <si>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</si>
  <si>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</si>
  <si>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</si>
  <si>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</si>
  <si>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</si>
  <si>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</si>
  <si>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</si>
  <si>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</si>
  <si>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</si>
  <si>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</si>
  <si>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</si>
  <si>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</si>
  <si>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</si>
  <si>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</si>
  <si>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</si>
  <si>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</si>
  <si>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</si>
  <si>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</si>
  <si>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</si>
  <si>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</si>
  <si>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</si>
  <si>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</si>
  <si>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</si>
  <si>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</si>
  <si>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</si>
  <si>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</si>
  <si>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</si>
  <si>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</si>
  <si>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</si>
  <si>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</si>
  <si>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</si>
  <si>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</si>
  <si>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</si>
  <si>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</si>
  <si>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</si>
  <si>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</si>
  <si>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</si>
  <si>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</si>
  <si>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</si>
  <si>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</si>
  <si>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</si>
  <si>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</si>
  <si>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</si>
  <si>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</si>
  <si>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</si>
  <si>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</si>
  <si>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</si>
  <si>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</si>
  <si>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</si>
  <si>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</si>
  <si>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</si>
  <si>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</si>
  <si>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</si>
  <si>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</si>
  <si>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</si>
  <si>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</si>
  <si>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</si>
  <si>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</si>
  <si>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</si>
  <si>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</si>
  <si>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</si>
  <si>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</si>
  <si>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</si>
  <si>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</si>
  <si>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</si>
  <si>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</si>
  <si>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</si>
  <si>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</si>
  <si>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</si>
  <si>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</si>
  <si>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</si>
  <si>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</si>
  <si>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</si>
  <si>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</si>
  <si>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</si>
  <si>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</si>
  <si>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</si>
  <si>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</si>
  <si>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</si>
  <si>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</si>
  <si>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</si>
  <si>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</si>
  <si>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</si>
  <si>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</si>
  <si>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</si>
  <si>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</si>
  <si>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</si>
  <si>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</si>
  <si>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</si>
  <si>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</si>
  <si>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</si>
  <si>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</si>
  <si>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</si>
  <si>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</si>
  <si>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</si>
  <si>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</si>
  <si>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</si>
  <si>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</si>
  <si>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</si>
  <si>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</si>
  <si>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</si>
  <si>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</si>
  <si>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</si>
  <si>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</si>
  <si>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</si>
  <si>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</si>
  <si>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</si>
  <si>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</si>
  <si>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</si>
  <si>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</si>
  <si>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</si>
  <si>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</si>
  <si>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</si>
  <si>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</si>
  <si>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</si>
  <si>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</si>
  <si>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</si>
  <si>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</si>
  <si>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</si>
  <si>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</si>
  <si>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</si>
  <si>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</si>
  <si>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</si>
  <si>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</si>
  <si>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</si>
  <si>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</si>
  <si>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</si>
  <si>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</si>
  <si>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</si>
  <si>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</si>
  <si>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</si>
  <si>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</si>
  <si>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</si>
  <si>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</si>
  <si>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</si>
  <si>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</si>
  <si>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</si>
  <si>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</si>
  <si>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</si>
  <si>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</si>
  <si>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</si>
  <si>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</si>
  <si>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</si>
  <si>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</si>
  <si>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</si>
  <si>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</si>
  <si>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</si>
  <si>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</si>
  <si>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</si>
  <si>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</si>
  <si>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</si>
  <si>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</si>
  <si>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</si>
  <si>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</si>
  <si>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</si>
  <si>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</si>
  <si>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</si>
  <si>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</si>
  <si>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</si>
  <si>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</si>
  <si>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</si>
  <si>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</si>
  <si>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</si>
  <si>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</si>
  <si>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</si>
  <si>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</si>
  <si>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</si>
  <si>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</si>
  <si>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</si>
  <si>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</si>
  <si>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</si>
  <si>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</si>
  <si>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</si>
  <si>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</si>
  <si>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</si>
  <si>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</si>
  <si>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</si>
  <si>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</si>
  <si>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</si>
  <si>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</si>
  <si>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</si>
  <si>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</si>
  <si>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</si>
  <si>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</si>
  <si>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</si>
  <si>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</si>
  <si>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</si>
  <si>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</si>
  <si>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</si>
  <si>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</si>
  <si>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</si>
  <si>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</si>
  <si>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</si>
  <si>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</si>
  <si>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</si>
  <si>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</si>
  <si>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</si>
  <si>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</si>
  <si>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</si>
  <si>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</si>
  <si>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</si>
  <si>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</si>
  <si>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</si>
  <si>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</si>
  <si>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</si>
  <si>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</si>
  <si>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</si>
  <si>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</si>
  <si>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</si>
  <si>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</si>
  <si>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</si>
  <si>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</si>
  <si>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</si>
  <si>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</si>
  <si>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</si>
  <si>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</si>
  <si>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</si>
  <si>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</si>
  <si>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</si>
  <si>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</si>
  <si>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</si>
  <si>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</si>
  <si>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</si>
  <si>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</si>
  <si>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</si>
  <si>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</si>
  <si>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</si>
  <si>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</si>
  <si>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</si>
  <si>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</si>
  <si>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</si>
  <si>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</si>
  <si>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</si>
  <si>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</si>
  <si>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</si>
  <si>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</si>
  <si>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</si>
  <si>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</si>
  <si>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</si>
  <si>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</si>
  <si>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</si>
  <si>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</si>
  <si>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</si>
  <si>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</si>
  <si>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</si>
  <si>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</si>
  <si>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</si>
  <si>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</si>
  <si>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</si>
  <si>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</si>
  <si>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</si>
  <si>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</si>
  <si>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</si>
  <si>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</si>
  <si>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</si>
  <si>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</si>
  <si>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</si>
  <si>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</si>
  <si>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</si>
  <si>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</si>
  <si>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</si>
  <si>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</si>
  <si>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</si>
  <si>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</si>
  <si>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</si>
  <si>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</si>
  <si>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</si>
  <si>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</si>
  <si>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</si>
  <si>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</si>
  <si>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</si>
  <si>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</si>
  <si>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</si>
  <si>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</si>
  <si>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</si>
  <si>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</si>
  <si>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</si>
  <si>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</si>
  <si>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</si>
  <si>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</si>
  <si>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</si>
  <si>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</si>
  <si>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</si>
  <si>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</si>
  <si>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</si>
  <si>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</si>
  <si>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</si>
  <si>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</si>
  <si>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</si>
  <si>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</si>
  <si>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</si>
  <si>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</si>
  <si>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</si>
  <si>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</si>
  <si>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</si>
  <si>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</si>
  <si>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</si>
  <si>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</si>
  <si>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</si>
  <si>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</si>
  <si>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</si>
  <si>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</si>
  <si>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</si>
  <si>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</si>
  <si>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</si>
  <si>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</si>
  <si>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</si>
  <si>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</si>
  <si>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</si>
  <si>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</si>
  <si>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</si>
  <si>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</si>
  <si>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</si>
  <si>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</si>
  <si>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</si>
  <si>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</si>
  <si>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</si>
  <si>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</si>
  <si>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</si>
  <si>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</si>
  <si>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</si>
  <si>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</si>
  <si>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</si>
  <si>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</si>
  <si>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</si>
  <si>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</si>
  <si>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</si>
  <si>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</si>
  <si>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</si>
  <si>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</si>
  <si>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</si>
  <si>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</si>
  <si>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</si>
  <si>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</si>
  <si>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</si>
  <si>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</si>
  <si>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</si>
  <si>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</si>
  <si>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</si>
  <si>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</si>
  <si>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</si>
  <si>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</si>
  <si>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</si>
  <si>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</si>
  <si>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</si>
  <si>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</si>
  <si>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</si>
  <si>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</si>
  <si>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</si>
  <si>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</si>
  <si>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</si>
  <si>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</si>
  <si>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</si>
  <si>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</si>
  <si>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</si>
  <si>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</si>
  <si>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</si>
  <si>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</si>
  <si>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</si>
  <si>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</si>
  <si>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</si>
  <si>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</si>
  <si>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</si>
  <si>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</si>
  <si>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</si>
  <si>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</si>
  <si>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</si>
  <si>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</si>
  <si>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</si>
  <si>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</si>
  <si>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</si>
  <si>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</si>
  <si>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</si>
  <si>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</si>
  <si>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</si>
  <si>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</si>
  <si>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</si>
  <si>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</si>
  <si>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</si>
  <si>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</si>
  <si>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</si>
  <si>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</si>
  <si>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</si>
  <si>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</si>
  <si>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</si>
  <si>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</si>
  <si>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</si>
  <si>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</si>
  <si>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</si>
  <si>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</si>
  <si>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</si>
  <si>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</si>
  <si>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</si>
  <si>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</si>
  <si>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</si>
  <si>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</si>
  <si>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</si>
  <si>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</si>
  <si>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</si>
  <si>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</si>
  <si>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</si>
  <si>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</si>
  <si>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</si>
  <si>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</si>
  <si>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</si>
  <si>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</si>
  <si>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</si>
  <si>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</si>
  <si>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</si>
  <si>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</si>
  <si>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</si>
  <si>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</si>
  <si>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</si>
  <si>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</si>
  <si>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</si>
  <si>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</si>
  <si>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</si>
  <si>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</si>
  <si>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</si>
  <si>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</si>
  <si>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</si>
  <si>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</si>
  <si>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</si>
  <si>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</si>
  <si>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</si>
  <si>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</si>
  <si>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</si>
  <si>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</si>
  <si>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</si>
  <si>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</si>
  <si>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</si>
  <si>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</si>
  <si>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</si>
  <si>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</si>
  <si>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</si>
  <si>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</si>
  <si>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</si>
  <si>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</si>
  <si>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</si>
  <si>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</si>
  <si>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</si>
  <si>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</si>
  <si>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</si>
  <si>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</si>
  <si>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</si>
  <si>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</si>
  <si>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</si>
  <si>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</si>
  <si>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</si>
  <si>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</si>
  <si>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</si>
  <si>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</si>
  <si>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</si>
  <si>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</si>
  <si>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</si>
  <si>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</si>
  <si>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</si>
  <si>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</si>
  <si>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</si>
  <si>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</si>
  <si>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</si>
  <si>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</si>
  <si>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</si>
  <si>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</si>
  <si>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</si>
  <si>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</si>
  <si>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</si>
  <si>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</si>
  <si>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</si>
  <si>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</si>
  <si>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</si>
  <si>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</si>
  <si>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</si>
  <si>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</si>
  <si>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</si>
  <si>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</si>
  <si>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</si>
  <si>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</si>
  <si>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</si>
  <si>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</si>
  <si>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</si>
  <si>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</si>
  <si>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</si>
  <si>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</si>
  <si>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</si>
  <si>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</si>
  <si>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</si>
  <si>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</si>
  <si>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</si>
  <si>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</si>
  <si>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</si>
  <si>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</si>
  <si>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</si>
  <si>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</si>
  <si>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</si>
  <si>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</si>
  <si>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</si>
  <si>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</si>
  <si>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</si>
  <si>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</si>
  <si>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</si>
  <si>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</si>
  <si>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</si>
  <si>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</si>
  <si>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</si>
  <si>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</si>
  <si>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</si>
  <si>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</si>
  <si>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</si>
  <si>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</si>
  <si>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</si>
  <si>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</si>
  <si>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</si>
  <si>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</si>
  <si>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</si>
  <si>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</si>
  <si>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</si>
  <si>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</si>
  <si>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</si>
  <si>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</si>
  <si>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</si>
  <si>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</si>
  <si>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</si>
  <si>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</si>
  <si>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</si>
  <si>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</si>
  <si>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</si>
  <si>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</si>
  <si>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</si>
  <si>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</si>
  <si>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</si>
  <si>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</si>
  <si>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</si>
  <si>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</si>
  <si>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</si>
  <si>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</si>
  <si>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</si>
  <si>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</si>
  <si>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</si>
  <si>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</si>
  <si>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</si>
  <si>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</si>
  <si>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</si>
  <si>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</si>
  <si>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</si>
  <si>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</si>
  <si>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</si>
  <si>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</si>
  <si>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</si>
  <si>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</si>
  <si>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</si>
  <si>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</si>
  <si>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</si>
  <si>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</si>
  <si>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</si>
  <si>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</si>
  <si>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</si>
  <si>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</si>
  <si>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</si>
  <si>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</si>
  <si>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</si>
  <si>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</si>
  <si>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</si>
  <si>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</si>
  <si>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</si>
  <si>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</si>
  <si>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</si>
  <si>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</si>
  <si>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</si>
  <si>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</si>
  <si>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</si>
  <si>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</si>
  <si>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</si>
  <si>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</si>
  <si>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</si>
  <si>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</si>
  <si>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</si>
  <si>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</si>
  <si>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</si>
  <si>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</si>
  <si>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</si>
  <si>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</si>
  <si>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</si>
  <si>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</si>
  <si>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</si>
  <si>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</si>
  <si>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</si>
  <si>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</si>
  <si>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</si>
  <si>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</si>
  <si>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</si>
  <si>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</si>
  <si>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</si>
  <si>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</si>
  <si>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</si>
  <si>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</si>
  <si>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</si>
  <si>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</si>
  <si>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</si>
  <si>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</si>
  <si>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</si>
  <si>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</si>
  <si>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</si>
  <si>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</si>
  <si>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</si>
  <si>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</si>
  <si>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</si>
  <si>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</si>
  <si>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</si>
  <si>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</si>
  <si>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</si>
  <si>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</si>
  <si>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</si>
  <si>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</si>
  <si>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</si>
  <si>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</si>
  <si>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</si>
  <si>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</si>
  <si>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</si>
  <si>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</si>
  <si>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</si>
  <si>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</si>
  <si>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</si>
  <si>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</si>
  <si>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</si>
  <si>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</si>
  <si>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</si>
  <si>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</si>
  <si>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</si>
  <si>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</si>
  <si>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</si>
  <si>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</si>
  <si>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</si>
  <si>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</si>
  <si>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</si>
  <si>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</si>
  <si>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</si>
  <si>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</si>
  <si>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</si>
  <si>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</si>
  <si>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</si>
  <si>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</si>
  <si>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</si>
  <si>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</si>
  <si>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</si>
  <si>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</si>
  <si>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</si>
  <si>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</si>
  <si>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</si>
  <si>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</si>
  <si>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</si>
  <si>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</si>
  <si>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</si>
  <si>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</si>
  <si>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</si>
  <si>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</si>
  <si>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</si>
  <si>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</si>
  <si>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</si>
  <si>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</si>
  <si>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</si>
  <si>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</si>
  <si>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</si>
  <si>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</si>
  <si>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</si>
  <si>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</si>
  <si>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</si>
  <si>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</si>
  <si>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</si>
  <si>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</si>
  <si>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</si>
  <si>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</si>
  <si>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</si>
  <si>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</si>
  <si>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</si>
  <si>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</si>
  <si>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</si>
  <si>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</si>
  <si>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</si>
  <si>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</si>
  <si>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</si>
  <si>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</si>
  <si>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</si>
  <si>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</si>
  <si>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</si>
  <si>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</si>
  <si>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</si>
  <si>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</si>
  <si>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</si>
  <si>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</si>
  <si>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</si>
  <si>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</si>
  <si>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</si>
  <si>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</si>
  <si>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</si>
  <si>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</si>
  <si>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</si>
  <si>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</si>
  <si>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</si>
  <si>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</si>
  <si>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</si>
  <si>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</si>
  <si>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</si>
  <si>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</si>
  <si>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</si>
  <si>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</si>
  <si>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</si>
  <si>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</si>
  <si>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</si>
  <si>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</si>
  <si>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</si>
  <si>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</si>
  <si>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</si>
  <si>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</si>
  <si>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</si>
  <si>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</si>
  <si>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</si>
  <si>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</si>
  <si>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</si>
  <si>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</si>
  <si>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</si>
  <si>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</si>
  <si>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</si>
  <si>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</si>
  <si>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</si>
  <si>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</si>
  <si>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</si>
  <si>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</si>
  <si>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</si>
  <si>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</si>
  <si>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</si>
  <si>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</si>
  <si>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</si>
  <si>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</si>
  <si>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</si>
  <si>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</si>
  <si>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</si>
  <si>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</si>
  <si>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</si>
  <si>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</si>
  <si>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</si>
  <si>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</si>
  <si>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</si>
  <si>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</si>
  <si>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</si>
  <si>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</si>
  <si>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</si>
  <si>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</si>
  <si>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</si>
  <si>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</si>
  <si>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</si>
  <si>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</si>
  <si>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</si>
  <si>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</si>
  <si>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</si>
  <si>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</si>
  <si>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</si>
  <si>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</si>
  <si>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</si>
  <si>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</si>
  <si>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</si>
  <si>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</si>
  <si>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</si>
  <si>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</si>
  <si>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</si>
  <si>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</si>
  <si>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</si>
  <si>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</si>
  <si>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</si>
  <si>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</si>
  <si>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</si>
  <si>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</si>
  <si>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</si>
  <si>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</si>
  <si>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</si>
  <si>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</si>
  <si>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</si>
  <si>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</si>
  <si>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</si>
  <si>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</si>
  <si>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</si>
  <si>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</si>
  <si>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</si>
  <si>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</si>
  <si>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</si>
  <si>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</si>
  <si>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</si>
  <si>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</si>
  <si>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</si>
  <si>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</si>
  <si>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</si>
  <si>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</si>
  <si>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</si>
  <si>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</si>
  <si>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</si>
  <si>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</si>
  <si>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</si>
  <si>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</si>
  <si>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</si>
  <si>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</si>
  <si>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</si>
  <si>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</si>
  <si>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</si>
  <si>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</si>
  <si>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</si>
  <si>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</si>
  <si>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</si>
  <si>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</si>
  <si>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</si>
  <si>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</si>
  <si>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</si>
  <si>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</si>
  <si>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</si>
  <si>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</si>
  <si>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</si>
  <si>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</si>
  <si>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</si>
  <si>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</si>
  <si>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</si>
  <si>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</si>
  <si>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</si>
  <si>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</si>
  <si>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</si>
  <si>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</si>
  <si>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</si>
  <si>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</si>
  <si>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</si>
  <si>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</si>
  <si>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</si>
  <si>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</si>
  <si>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</si>
  <si>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</si>
  <si>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</si>
  <si>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</si>
  <si>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</si>
  <si>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</si>
  <si>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</si>
  <si>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</si>
  <si>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</si>
  <si>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</si>
  <si>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</si>
  <si>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</si>
  <si>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</si>
  <si>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</si>
  <si>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</si>
  <si>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</si>
  <si>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</si>
  <si>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</si>
  <si>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</si>
  <si>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</si>
  <si>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</si>
  <si>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</si>
  <si>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</si>
  <si>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</si>
  <si>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</si>
  <si>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</si>
  <si>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</si>
  <si>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</si>
  <si>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</si>
  <si>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</si>
  <si>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</si>
  <si>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</si>
  <si>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</si>
  <si>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</si>
  <si>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</si>
  <si>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</si>
  <si>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</si>
  <si>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</si>
  <si>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</si>
  <si>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</si>
  <si>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</si>
  <si>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</si>
  <si>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</si>
  <si>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</si>
  <si>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</si>
  <si>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</si>
  <si>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</si>
  <si>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</si>
  <si>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</si>
  <si>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</si>
  <si>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</si>
  <si>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</si>
  <si>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</si>
  <si>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</si>
  <si>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</si>
  <si>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</si>
  <si>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</si>
  <si>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</si>
  <si>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</si>
  <si>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</si>
  <si>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</si>
  <si>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</si>
  <si>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</si>
  <si>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</si>
  <si>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</si>
  <si>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</si>
  <si>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</si>
  <si>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</si>
  <si>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</si>
  <si>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</si>
  <si>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</si>
  <si>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</si>
  <si>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</si>
  <si>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</si>
  <si>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</si>
  <si>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</si>
  <si>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</si>
  <si>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</si>
  <si>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</si>
  <si>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</si>
  <si>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</si>
  <si>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</si>
  <si>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</si>
  <si>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</si>
  <si>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</si>
  <si>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</si>
  <si>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</si>
  <si>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</si>
  <si>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</si>
  <si>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</si>
  <si>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</si>
  <si>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</si>
  <si>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</si>
  <si>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</si>
  <si>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</si>
  <si>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</si>
  <si>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</si>
  <si>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</si>
  <si>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</si>
  <si>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</si>
  <si>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</si>
  <si>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</si>
  <si>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</si>
  <si>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</si>
  <si>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</si>
  <si>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</si>
  <si>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</si>
  <si>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</si>
  <si>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</si>
  <si>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</si>
  <si>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</si>
  <si>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</si>
  <si>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</si>
  <si>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</si>
  <si>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</si>
  <si>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</si>
  <si>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</si>
  <si>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</si>
  <si>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</si>
  <si>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</si>
  <si>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</si>
  <si>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</si>
  <si>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</si>
  <si>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</si>
  <si>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</si>
  <si>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</si>
  <si>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</si>
  <si>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</si>
  <si>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</si>
  <si>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</si>
  <si>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</si>
  <si>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</si>
  <si>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</si>
  <si>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</si>
  <si>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</si>
  <si>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</si>
  <si>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</si>
  <si>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</si>
  <si>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</si>
  <si>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</si>
  <si>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</si>
  <si>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</si>
  <si>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</si>
  <si>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</si>
  <si>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</si>
  <si>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</si>
  <si>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</si>
  <si>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</si>
  <si>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</si>
  <si>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</si>
  <si>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</si>
  <si>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</si>
  <si>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</si>
  <si>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</si>
  <si>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</si>
  <si>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</si>
  <si>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</si>
  <si>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</si>
  <si>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</si>
  <si>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</si>
  <si>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</si>
  <si>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</si>
  <si>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</si>
  <si>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</si>
  <si>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</si>
  <si>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</si>
  <si>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</si>
  <si>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</si>
  <si>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</si>
  <si>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</si>
  <si>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</si>
  <si>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</si>
  <si>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</si>
  <si>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</si>
  <si>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</si>
  <si>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</si>
  <si>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</si>
  <si>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</si>
  <si>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</si>
  <si>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</si>
  <si>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</si>
  <si>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</si>
  <si>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</si>
  <si>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</si>
  <si>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</si>
  <si>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</si>
  <si>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</si>
  <si>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</si>
  <si>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</si>
  <si>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</si>
  <si>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</si>
  <si>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</si>
  <si>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</si>
  <si>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</si>
  <si>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</si>
  <si>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</si>
  <si>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</si>
  <si>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</si>
  <si>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</si>
  <si>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</si>
  <si>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</si>
  <si>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</si>
  <si>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</si>
  <si>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</si>
  <si>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</si>
  <si>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</si>
  <si>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</si>
  <si>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</si>
  <si>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</si>
  <si>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</si>
  <si>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</si>
  <si>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</si>
  <si>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</si>
  <si>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</si>
  <si>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</si>
  <si>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</si>
  <si>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</si>
  <si>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</si>
  <si>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</si>
  <si>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</si>
  <si>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</si>
  <si>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</si>
  <si>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</si>
  <si>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</si>
  <si>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</si>
  <si>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</si>
  <si>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</si>
  <si>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</si>
  <si>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</si>
  <si>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</si>
  <si>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</si>
  <si>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</si>
  <si>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</si>
  <si>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</si>
  <si>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</si>
  <si>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</si>
  <si>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</si>
  <si>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</si>
  <si>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</si>
  <si>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</si>
  <si>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</si>
  <si>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</si>
  <si>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</si>
  <si>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</si>
  <si>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</si>
  <si>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</si>
  <si>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</si>
  <si>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</si>
  <si>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</si>
  <si>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</si>
  <si>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</si>
  <si>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</si>
  <si>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</si>
  <si>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</si>
  <si>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</si>
  <si>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</si>
  <si>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</si>
  <si>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</si>
  <si>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</si>
  <si>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</si>
  <si>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</si>
  <si>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</si>
  <si>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</si>
  <si>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</si>
  <si>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</si>
  <si>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</si>
  <si>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</si>
  <si>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</si>
  <si>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</si>
  <si>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</si>
  <si>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</si>
  <si>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</si>
  <si>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</si>
  <si>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</si>
  <si>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</si>
  <si>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</si>
  <si>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</si>
  <si>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</si>
  <si>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</si>
  <si>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</si>
  <si>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</si>
  <si>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</si>
  <si>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</si>
  <si>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</si>
  <si>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</si>
  <si>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</si>
  <si>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</si>
  <si>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</si>
  <si>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</si>
  <si>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</si>
  <si>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</si>
  <si>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</si>
  <si>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</si>
  <si>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</si>
  <si>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</si>
  <si>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</si>
  <si>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</si>
  <si>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</si>
  <si>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</si>
  <si>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</si>
  <si>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</si>
  <si>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</si>
  <si>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</si>
  <si>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</si>
  <si>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</si>
  <si>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</si>
  <si>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</si>
  <si>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</si>
  <si>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</si>
  <si>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</si>
  <si>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</si>
  <si>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</si>
  <si>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</si>
  <si>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</si>
  <si>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</si>
  <si>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</si>
  <si>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</si>
  <si>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</si>
  <si>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</si>
  <si>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</si>
  <si>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</si>
  <si>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</si>
  <si>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</si>
  <si>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</si>
  <si>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</si>
  <si>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</si>
  <si>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</si>
  <si>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</si>
  <si>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</si>
  <si>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</si>
  <si>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</si>
  <si>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</si>
  <si>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</si>
  <si>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</si>
  <si>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</si>
  <si>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</si>
  <si>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</si>
  <si>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</si>
  <si>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</si>
  <si>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</si>
  <si>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</si>
  <si>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</si>
  <si>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</si>
  <si>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</si>
  <si>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</si>
  <si>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</si>
  <si>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</si>
  <si>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</si>
  <si>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</si>
  <si>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</si>
  <si>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</si>
  <si>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</si>
  <si>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</si>
  <si>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</si>
  <si>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</si>
  <si>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</si>
  <si>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</si>
  <si>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</si>
  <si>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</si>
  <si>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</si>
  <si>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</si>
  <si>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</si>
  <si>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</si>
  <si>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</si>
  <si>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</si>
  <si>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</si>
  <si>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</si>
  <si>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</si>
  <si>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</si>
  <si>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</si>
  <si>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</si>
  <si>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</si>
  <si>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</si>
  <si>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</si>
  <si>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</si>
  <si>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</si>
  <si>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</si>
  <si>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</si>
  <si>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</si>
  <si>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</si>
  <si>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</si>
  <si>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</si>
  <si>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</si>
  <si>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</si>
  <si>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</si>
  <si>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</si>
  <si>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</si>
  <si>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</si>
  <si>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</si>
  <si>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</si>
  <si>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</si>
  <si>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</si>
  <si>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</si>
  <si>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</si>
  <si>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</si>
  <si>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</si>
  <si>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</si>
  <si>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</si>
  <si>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</si>
  <si>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</si>
  <si>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</si>
  <si>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</si>
  <si>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</si>
  <si>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</si>
  <si>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</si>
  <si>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</si>
  <si>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</si>
  <si>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</si>
  <si>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</si>
  <si>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</si>
  <si>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</si>
  <si>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</si>
  <si>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</si>
  <si>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</si>
  <si>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</si>
  <si>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</si>
  <si>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</si>
  <si>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</si>
  <si>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</si>
  <si>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</si>
  <si>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</si>
  <si>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</si>
  <si>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</si>
  <si>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</si>
  <si>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</si>
  <si>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</si>
  <si>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</si>
  <si>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</si>
  <si>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</si>
  <si>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</si>
  <si>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</si>
  <si>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</si>
  <si>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</si>
  <si>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</si>
  <si>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</si>
  <si>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</si>
  <si>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</si>
  <si>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</si>
  <si>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</si>
  <si>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</si>
  <si>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</si>
  <si>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</si>
  <si>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</si>
  <si>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</si>
  <si>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</si>
  <si>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</si>
  <si>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</si>
  <si>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</si>
  <si>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</si>
  <si>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</si>
  <si>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</si>
  <si>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</si>
  <si>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</si>
  <si>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</si>
  <si>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</si>
  <si>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</si>
  <si>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</si>
  <si>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</si>
  <si>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</si>
  <si>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</si>
  <si>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</si>
  <si>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</si>
  <si>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</si>
  <si>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</si>
  <si>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</si>
  <si>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</si>
  <si>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</si>
  <si>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</si>
  <si>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</si>
  <si>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</si>
  <si>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</si>
  <si>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</si>
  <si>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</si>
  <si>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</si>
  <si>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</si>
  <si>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</si>
  <si>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</si>
  <si>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</si>
  <si>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</si>
  <si>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</si>
  <si>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</si>
  <si>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</si>
  <si>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</si>
  <si>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</si>
  <si>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</si>
  <si>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</si>
  <si>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</si>
  <si>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</si>
  <si>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</si>
  <si>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</si>
  <si>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</si>
  <si>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</si>
  <si>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</si>
  <si>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</si>
  <si>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</si>
  <si>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</si>
  <si>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</si>
  <si>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</si>
  <si>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</si>
  <si>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</si>
  <si>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</si>
  <si>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</si>
  <si>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</si>
  <si>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</si>
  <si>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</si>
  <si>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</si>
  <si>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</si>
  <si>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</si>
  <si>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</si>
  <si>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</si>
  <si>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</si>
  <si>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</si>
  <si>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</si>
  <si>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</si>
  <si>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</si>
  <si>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</si>
  <si>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</si>
  <si>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</si>
  <si>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</si>
  <si>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</si>
  <si>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</si>
  <si>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</si>
  <si>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</si>
  <si>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</si>
  <si>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</si>
  <si>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</si>
  <si>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</si>
  <si>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</si>
  <si>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</si>
  <si>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</si>
  <si>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</si>
  <si>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</si>
  <si>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</si>
  <si>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</si>
  <si>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</si>
  <si>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</si>
  <si>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</si>
  <si>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</si>
  <si>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</si>
  <si>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</si>
  <si>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</si>
  <si>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</si>
  <si>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</si>
  <si>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</si>
  <si>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</si>
  <si>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</si>
  <si>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</si>
  <si>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</si>
  <si>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</si>
  <si>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</si>
  <si>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</si>
  <si>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</si>
  <si>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</si>
  <si>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</si>
  <si>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</si>
  <si>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</si>
  <si>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</si>
  <si>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</si>
  <si>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</si>
  <si>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</si>
  <si>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</si>
  <si>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</si>
  <si>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</si>
  <si>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</si>
  <si>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</si>
  <si>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</si>
  <si>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</si>
  <si>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</si>
  <si>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</si>
  <si>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</si>
  <si>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</si>
  <si>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</si>
  <si>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</si>
  <si>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</si>
  <si>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</si>
  <si>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</si>
  <si>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</si>
  <si>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</si>
  <si>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</si>
  <si>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</si>
  <si>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</si>
  <si>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</si>
  <si>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</si>
  <si>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</si>
  <si>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</si>
  <si>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</si>
  <si>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</si>
  <si>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</si>
  <si>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</si>
  <si>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</si>
  <si>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</si>
  <si>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</si>
  <si>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</si>
  <si>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</si>
  <si>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</si>
  <si>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</si>
  <si>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</si>
  <si>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</si>
  <si>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</si>
  <si>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</si>
  <si>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</si>
  <si>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</si>
  <si>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</si>
  <si>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</si>
  <si>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</si>
  <si>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</si>
  <si>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</si>
  <si>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</si>
  <si>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</si>
  <si>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</si>
  <si>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</si>
  <si>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</si>
  <si>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</si>
  <si>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</si>
  <si>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</si>
  <si>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</si>
  <si>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</si>
  <si>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</si>
  <si>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</si>
  <si>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</si>
  <si>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</si>
  <si>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</si>
  <si>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</si>
  <si>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</si>
  <si>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</si>
  <si>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</si>
  <si>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</si>
  <si>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</si>
  <si>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</si>
  <si>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</si>
  <si>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</si>
  <si>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</si>
  <si>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</si>
  <si>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</si>
  <si>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</si>
  <si>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</si>
  <si>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</si>
  <si>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</si>
  <si>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</si>
  <si>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</si>
  <si>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</si>
  <si>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</si>
  <si>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</si>
  <si>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</si>
  <si>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</si>
  <si>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</si>
  <si>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</si>
  <si>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</si>
  <si>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</si>
  <si>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</si>
  <si>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</si>
  <si>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</si>
  <si>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</si>
  <si>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</si>
  <si>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</si>
  <si>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</si>
  <si>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</si>
  <si>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</si>
  <si>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</si>
  <si>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</si>
  <si>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</si>
  <si>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</si>
  <si>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</si>
  <si>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</si>
  <si>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</si>
  <si>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</si>
  <si>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</si>
  <si>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</si>
  <si>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</si>
  <si>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</si>
  <si>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</si>
  <si>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</si>
  <si>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</si>
  <si>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</si>
  <si>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</si>
  <si>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</si>
  <si>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</si>
  <si>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</si>
  <si>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</si>
  <si>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</si>
  <si>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</si>
  <si>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</si>
  <si>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</si>
  <si>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</si>
  <si>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</si>
  <si>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</si>
  <si>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</si>
  <si>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</si>
  <si>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</si>
  <si>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</si>
  <si>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</si>
  <si>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</si>
  <si>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</si>
  <si>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</si>
  <si>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</si>
  <si>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</si>
  <si>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</si>
  <si>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</si>
  <si>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</si>
  <si>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</si>
  <si>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</si>
  <si>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</si>
  <si>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</si>
  <si>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</si>
  <si>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</si>
  <si>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</si>
  <si>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</si>
  <si>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</si>
  <si>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</si>
  <si>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</si>
  <si>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</si>
  <si>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</si>
  <si>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</si>
  <si>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</si>
  <si>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</si>
  <si>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</si>
  <si>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</si>
  <si>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</si>
  <si>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</si>
  <si>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</si>
  <si>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</si>
  <si>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</si>
  <si>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</si>
  <si>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</si>
  <si>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</si>
  <si>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</si>
  <si>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</si>
  <si>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</si>
  <si>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</si>
  <si>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</si>
  <si>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</si>
  <si>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</si>
  <si>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</si>
  <si>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</si>
  <si>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</si>
  <si>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</si>
  <si>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</si>
  <si>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</si>
  <si>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</si>
  <si>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</si>
  <si>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</si>
  <si>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</si>
  <si>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</si>
  <si>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</si>
  <si>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</si>
  <si>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</si>
  <si>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</si>
  <si>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</si>
  <si>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</si>
  <si>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</si>
  <si>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</si>
  <si>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</si>
  <si>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</si>
  <si>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</si>
  <si>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</si>
  <si>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</si>
  <si>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</si>
  <si>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</si>
  <si>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</si>
  <si>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</si>
  <si>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</si>
  <si>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</si>
  <si>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</si>
  <si>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</si>
  <si>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</si>
  <si>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</si>
  <si>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</si>
  <si>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</si>
  <si>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</si>
  <si>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</si>
  <si>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</si>
  <si>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</si>
  <si>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</si>
  <si>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</si>
  <si>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</si>
  <si>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</si>
  <si>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</si>
  <si>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</si>
  <si>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</si>
  <si>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</si>
  <si>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</si>
  <si>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</si>
  <si>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</si>
  <si>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</si>
  <si>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</si>
  <si>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</si>
  <si>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</si>
  <si>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</si>
  <si>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</si>
  <si>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</si>
  <si>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</si>
  <si>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</si>
  <si>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</si>
  <si>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</si>
  <si>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</si>
  <si>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</si>
  <si>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</si>
  <si>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</si>
  <si>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</si>
  <si>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</si>
  <si>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</si>
  <si>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</si>
  <si>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</si>
  <si>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</si>
  <si>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</si>
  <si>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</si>
  <si>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</si>
  <si>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</si>
  <si>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</si>
  <si>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</si>
  <si>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</si>
  <si>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</si>
  <si>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</si>
  <si>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</si>
  <si>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</si>
  <si>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</si>
  <si>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</si>
  <si>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</si>
  <si>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</si>
  <si>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</si>
  <si>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</si>
  <si>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</si>
  <si>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</si>
  <si>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</si>
  <si>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</si>
  <si>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</si>
  <si>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</si>
  <si>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</si>
  <si>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</si>
  <si>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</si>
  <si>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</si>
  <si>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</si>
  <si>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</si>
  <si>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</si>
  <si>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</si>
  <si>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</si>
  <si>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</si>
  <si>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</si>
  <si>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</si>
  <si>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</si>
  <si>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</si>
  <si>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</si>
  <si>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</si>
  <si>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</si>
  <si>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</si>
  <si>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</si>
  <si>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</si>
  <si>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</si>
  <si>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</si>
  <si>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</si>
  <si>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</si>
  <si>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</si>
  <si>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</si>
  <si>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</si>
  <si>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</si>
  <si>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</si>
  <si>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</si>
  <si>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</si>
  <si>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</si>
  <si>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</si>
  <si>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</si>
  <si>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</si>
  <si>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</si>
  <si>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</si>
  <si>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</si>
  <si>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</si>
  <si>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</si>
  <si>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</si>
  <si>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</si>
  <si>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</si>
  <si>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</si>
  <si>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</si>
  <si>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</si>
  <si>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</si>
  <si>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</si>
  <si>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</si>
  <si>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</si>
  <si>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</si>
  <si>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</si>
  <si>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</si>
  <si>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</si>
  <si>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</si>
  <si>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</si>
  <si>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</si>
  <si>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</si>
  <si>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</si>
  <si>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</si>
  <si>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</si>
  <si>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</si>
  <si>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</si>
  <si>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</si>
  <si>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</si>
  <si>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</si>
  <si>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</si>
  <si>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</si>
  <si>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</si>
  <si>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</si>
  <si>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</si>
  <si>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</si>
  <si>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</si>
  <si>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</si>
  <si>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</si>
  <si>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</si>
  <si>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</si>
  <si>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</si>
  <si>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</si>
  <si>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</si>
  <si>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</si>
  <si>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</si>
  <si>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</si>
  <si>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</si>
  <si>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</si>
  <si>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</si>
  <si>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</si>
  <si>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</si>
  <si>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</si>
  <si>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</si>
  <si>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</si>
  <si>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</si>
  <si>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</si>
  <si>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</si>
  <si>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</si>
  <si>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</si>
  <si>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</si>
  <si>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</si>
  <si>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</si>
  <si>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</si>
  <si>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</si>
  <si>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</si>
  <si>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</si>
  <si>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</si>
  <si>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</si>
  <si>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</si>
  <si>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</si>
  <si>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</si>
  <si>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</si>
  <si>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</si>
  <si>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</si>
  <si>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</si>
  <si>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</si>
  <si>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</si>
  <si>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</si>
  <si>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</si>
  <si>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</si>
  <si>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</si>
  <si>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</si>
  <si>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</si>
  <si>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</si>
  <si>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</si>
  <si>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</si>
  <si>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</si>
  <si>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</si>
  <si>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</si>
  <si>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</si>
  <si>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</si>
  <si>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</si>
  <si>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</si>
  <si>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</si>
  <si>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</si>
  <si>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</si>
  <si>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</si>
  <si>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</si>
  <si>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</si>
  <si>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</si>
  <si>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</si>
  <si>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</si>
  <si>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</si>
  <si>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</si>
  <si>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</si>
  <si>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</si>
  <si>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</si>
  <si>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</si>
  <si>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</si>
  <si>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</si>
  <si>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</si>
  <si>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</si>
  <si>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</si>
  <si>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</si>
  <si>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</si>
  <si>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</si>
  <si>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</si>
  <si>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</si>
  <si>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</si>
  <si>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</si>
  <si>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</si>
  <si>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</si>
  <si>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</si>
  <si>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</si>
  <si>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</si>
  <si>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</si>
  <si>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</si>
  <si>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</si>
  <si>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</si>
  <si>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</si>
  <si>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</si>
  <si>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</si>
  <si>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</si>
  <si>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</si>
  <si>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</si>
  <si>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</si>
  <si>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</si>
  <si>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</si>
  <si>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</si>
  <si>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</si>
  <si>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</si>
  <si>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</si>
  <si>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</si>
  <si>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</si>
  <si>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</si>
  <si>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</si>
  <si>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</si>
  <si>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</si>
  <si>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</si>
  <si>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</si>
  <si>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</si>
  <si>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</si>
  <si>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</si>
  <si>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</si>
  <si>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</si>
  <si>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</si>
  <si>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</si>
  <si>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</si>
  <si>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</si>
  <si>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</si>
  <si>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</si>
  <si>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</si>
  <si>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</si>
  <si>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</si>
  <si>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</si>
  <si>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</si>
  <si>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</si>
  <si>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</si>
  <si>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</si>
  <si>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</si>
  <si>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</si>
  <si>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</si>
  <si>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</si>
  <si>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</si>
  <si>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</si>
  <si>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</si>
  <si>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</si>
  <si>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</si>
  <si>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</si>
  <si>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</si>
  <si>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</si>
  <si>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</si>
  <si>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</si>
  <si>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</si>
  <si>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</si>
  <si>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</si>
  <si>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</si>
  <si>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</si>
  <si>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</si>
  <si>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</si>
  <si>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</si>
  <si>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</si>
  <si>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</si>
  <si>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</si>
  <si>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</si>
  <si>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</si>
  <si>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</si>
  <si>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</si>
  <si>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</si>
  <si>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</si>
  <si>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</si>
  <si>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</si>
  <si>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</si>
  <si>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</si>
  <si>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</si>
  <si>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</si>
  <si>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</si>
  <si>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</si>
  <si>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</si>
  <si>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</si>
  <si>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</si>
  <si>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</si>
  <si>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</si>
  <si>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</si>
  <si>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</si>
  <si>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</si>
  <si>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</si>
  <si>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</si>
  <si>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</si>
  <si>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</si>
  <si>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</si>
  <si>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</si>
  <si>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</si>
  <si>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</si>
  <si>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</si>
  <si>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</si>
  <si>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</si>
  <si>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</si>
  <si>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</si>
  <si>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</si>
  <si>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</si>
  <si>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</si>
  <si>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</si>
  <si>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</si>
  <si>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</si>
  <si>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</si>
  <si>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</si>
  <si>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</si>
  <si>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</si>
  <si>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</si>
  <si>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</si>
  <si>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</si>
  <si>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</si>
  <si>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</si>
  <si>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</si>
  <si>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</si>
  <si>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</si>
  <si>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</si>
  <si>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</si>
  <si>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</si>
  <si>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</si>
  <si>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</si>
  <si>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</si>
  <si>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</si>
  <si>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</si>
  <si>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</si>
  <si>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</si>
  <si>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</si>
  <si>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</si>
  <si>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</si>
  <si>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</si>
  <si>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</si>
  <si>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</si>
  <si>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</si>
  <si>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</si>
  <si>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</si>
  <si>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</si>
  <si>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</si>
  <si>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</si>
  <si>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</si>
  <si>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</si>
  <si>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</si>
  <si>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</si>
  <si>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</si>
  <si>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</si>
  <si>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</si>
  <si>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</si>
  <si>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</si>
  <si>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</si>
  <si>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</si>
  <si>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</si>
  <si>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</si>
  <si>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</si>
  <si>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</si>
  <si>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</si>
  <si>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</si>
  <si>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</si>
  <si>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</si>
  <si>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</si>
  <si>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</si>
  <si>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</si>
  <si>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</si>
  <si>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</si>
  <si>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</si>
  <si>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</si>
  <si>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</si>
  <si>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</si>
  <si>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</si>
  <si>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</si>
  <si>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</si>
  <si>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</si>
  <si>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</si>
  <si>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</si>
  <si>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</si>
  <si>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</si>
  <si>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</si>
  <si>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</si>
  <si>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</si>
  <si>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</si>
  <si>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</si>
  <si>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</si>
  <si>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</si>
  <si>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</si>
  <si>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</si>
  <si>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</si>
  <si>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</si>
  <si>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</si>
  <si>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</si>
  <si>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</si>
  <si>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</si>
  <si>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</si>
  <si>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</si>
  <si>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</si>
  <si>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</si>
  <si>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</si>
  <si>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</si>
  <si>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</si>
  <si>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</si>
  <si>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</si>
  <si>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</si>
  <si>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</si>
  <si>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</si>
  <si>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</si>
  <si>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</si>
  <si>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</si>
  <si>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</si>
  <si>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</si>
  <si>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</si>
  <si>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</si>
  <si>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</si>
  <si>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</si>
  <si>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</si>
  <si>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</si>
  <si>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</si>
  <si>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</si>
  <si>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</si>
  <si>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</si>
  <si>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</si>
  <si>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</si>
  <si>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</si>
  <si>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</si>
  <si>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</si>
  <si>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</si>
  <si>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</si>
  <si>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</si>
  <si>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</si>
  <si>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</si>
  <si>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</si>
  <si>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</si>
  <si>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</si>
  <si>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</si>
  <si>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</si>
  <si>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</si>
  <si>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</si>
  <si>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</si>
  <si>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</si>
  <si>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</si>
  <si>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</si>
  <si>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</si>
  <si>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</si>
  <si>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</si>
  <si>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</si>
  <si>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</si>
  <si>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</si>
  <si>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</si>
  <si>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</si>
  <si>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</si>
  <si>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</si>
  <si>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</si>
  <si>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</si>
  <si>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</si>
  <si>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</si>
  <si>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</si>
  <si>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</si>
  <si>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</si>
  <si>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</si>
  <si>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</si>
  <si>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</si>
  <si>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</si>
  <si>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</si>
  <si>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</si>
  <si>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</si>
  <si>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</si>
  <si>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</si>
  <si>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</si>
  <si>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</si>
  <si>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</si>
  <si>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</si>
  <si>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</si>
  <si>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</si>
  <si>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</si>
  <si>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</si>
  <si>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</si>
  <si>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</si>
  <si>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</si>
  <si>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</si>
  <si>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</si>
  <si>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</si>
  <si>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</si>
  <si>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</si>
  <si>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</si>
  <si>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</si>
  <si>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</si>
  <si>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</si>
  <si>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</si>
  <si>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</si>
  <si>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</si>
  <si>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</si>
  <si>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</si>
  <si>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</si>
  <si>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</si>
  <si>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</si>
  <si>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</si>
  <si>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</si>
  <si>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</si>
  <si>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</si>
  <si>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</si>
  <si>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</si>
  <si>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</si>
  <si>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</si>
  <si>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</si>
  <si>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</si>
  <si>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</si>
  <si>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</si>
  <si>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</si>
  <si>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</si>
  <si>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</si>
  <si>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</si>
  <si>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</si>
  <si>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</si>
  <si>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</si>
  <si>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</si>
  <si>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</si>
  <si>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</si>
  <si>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</si>
  <si>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</si>
  <si>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</si>
  <si>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</si>
  <si>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</si>
  <si>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</si>
  <si>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</si>
  <si>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</si>
  <si>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</si>
  <si>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</si>
  <si>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</si>
  <si>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</si>
  <si>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</si>
  <si>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</si>
  <si>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</si>
  <si>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</si>
  <si>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</si>
  <si>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</si>
  <si>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</si>
  <si>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</si>
  <si>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</si>
  <si>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</si>
  <si>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</si>
  <si>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</si>
  <si>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</si>
  <si>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</si>
  <si>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</si>
  <si>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</si>
  <si>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</si>
  <si>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</si>
  <si>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</si>
  <si>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</si>
  <si>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</si>
  <si>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</si>
  <si>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</si>
  <si>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</si>
  <si>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</si>
  <si>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</si>
  <si>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</si>
  <si>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</si>
  <si>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</si>
  <si>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</si>
  <si>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</si>
  <si>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</si>
  <si>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</si>
  <si>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</si>
  <si>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</si>
  <si>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</si>
  <si>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</si>
  <si>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</si>
  <si>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</si>
  <si>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</si>
  <si>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</si>
  <si>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</si>
  <si>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</si>
  <si>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</si>
  <si>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</si>
  <si>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</si>
  <si>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</si>
  <si>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</si>
  <si>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</si>
  <si>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</si>
  <si>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</si>
  <si>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</si>
  <si>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</si>
  <si>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</si>
  <si>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</si>
  <si>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</si>
  <si>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</si>
  <si>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</si>
  <si>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</si>
  <si>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</si>
  <si>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</si>
  <si>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</si>
  <si>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</si>
  <si>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</si>
  <si>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</si>
  <si>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</si>
  <si>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</si>
  <si>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</si>
  <si>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</si>
  <si>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</si>
  <si>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</si>
  <si>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</si>
  <si>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</si>
  <si>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</si>
  <si>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</si>
  <si>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</si>
  <si>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</si>
  <si>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</si>
  <si>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</si>
  <si>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</si>
  <si>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</si>
  <si>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</si>
  <si>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</si>
  <si>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</si>
  <si>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</si>
  <si>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</si>
  <si>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</si>
  <si>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</si>
  <si>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</si>
  <si>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</si>
  <si>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</si>
  <si>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</si>
  <si>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</si>
  <si>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</si>
  <si>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</si>
  <si>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</si>
  <si>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</si>
  <si>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</si>
  <si>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</si>
  <si>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</si>
  <si>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</si>
  <si>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</si>
  <si>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</si>
  <si>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</si>
  <si>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</si>
  <si>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</si>
  <si>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</si>
  <si>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</si>
  <si>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</si>
  <si>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</si>
  <si>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</si>
  <si>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</si>
  <si>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</si>
  <si>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</si>
  <si>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</si>
  <si>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</si>
  <si>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</si>
  <si>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</si>
  <si>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</si>
  <si>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</si>
  <si>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</si>
  <si>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</si>
  <si>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</si>
  <si>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</si>
  <si>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</si>
  <si>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</si>
  <si>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</si>
  <si>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</si>
  <si>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</si>
  <si>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</si>
  <si>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</si>
  <si>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</si>
  <si>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</si>
  <si>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</si>
  <si>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</si>
  <si>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</si>
  <si>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</si>
  <si>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</si>
  <si>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</si>
  <si>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</si>
  <si>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</si>
  <si>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</si>
  <si>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</si>
  <si>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</si>
  <si>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</si>
  <si>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</si>
  <si>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</si>
  <si>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</si>
  <si>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</si>
  <si>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</si>
  <si>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</si>
  <si>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</si>
  <si>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</si>
  <si>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</si>
  <si>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</si>
  <si>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</si>
  <si>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</si>
  <si>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</si>
  <si>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</si>
  <si>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</si>
  <si>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</si>
  <si>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</si>
  <si>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</si>
  <si>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</si>
  <si>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</si>
  <si>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</si>
  <si>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</si>
  <si>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</si>
  <si>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</si>
  <si>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</si>
  <si>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</si>
  <si>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</si>
  <si>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</si>
  <si>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</si>
  <si>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</si>
  <si>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</si>
  <si>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</si>
  <si>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</si>
  <si>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</si>
  <si>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</si>
  <si>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</si>
  <si>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</si>
  <si>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</si>
  <si>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</si>
  <si>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</si>
  <si>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</si>
  <si>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</si>
  <si>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</si>
  <si>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</si>
  <si>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</si>
  <si>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</si>
  <si>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</si>
  <si>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</si>
  <si>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</si>
  <si>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</si>
  <si>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</si>
  <si>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</si>
  <si>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</si>
  <si>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</si>
  <si>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</si>
  <si>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</si>
  <si>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</si>
  <si>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</si>
  <si>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</si>
  <si>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</si>
  <si>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</si>
  <si>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</si>
  <si>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</si>
  <si>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</si>
  <si>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</si>
  <si>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</si>
  <si>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</si>
  <si>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</si>
  <si>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</si>
  <si>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</si>
  <si>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</si>
  <si>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</si>
  <si>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</si>
  <si>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</si>
  <si>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</si>
  <si>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</si>
  <si>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</si>
  <si>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</si>
  <si>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</si>
  <si>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</si>
  <si>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</si>
  <si>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</si>
  <si>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</si>
  <si>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</si>
  <si>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</si>
  <si>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</si>
  <si>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</si>
  <si>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</si>
  <si>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</si>
  <si>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</si>
  <si>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</si>
  <si>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</si>
  <si>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</si>
  <si>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</si>
  <si>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</si>
  <si>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</si>
  <si>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</si>
  <si>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</si>
  <si>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</si>
  <si>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</si>
  <si>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</si>
  <si>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</si>
  <si>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</si>
  <si>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</si>
  <si>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</si>
  <si>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</si>
  <si>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</si>
  <si>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</si>
  <si>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</si>
  <si>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</si>
  <si>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</si>
  <si>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</si>
  <si>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</si>
  <si>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</si>
  <si>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</si>
  <si>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</si>
  <si>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</si>
  <si>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</si>
  <si>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</si>
  <si>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</si>
  <si>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</si>
  <si>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</si>
  <si>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</si>
  <si>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</si>
  <si>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</si>
  <si>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</si>
  <si>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</si>
  <si>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</si>
  <si>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</si>
  <si>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</si>
  <si>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</si>
  <si>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</si>
  <si>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</si>
  <si>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</si>
  <si>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</si>
  <si>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</si>
  <si>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</si>
  <si>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</si>
  <si>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</si>
  <si>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</si>
  <si>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</si>
  <si>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</si>
  <si>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</si>
  <si>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</si>
  <si>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</si>
  <si>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</si>
  <si>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</si>
  <si>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</si>
  <si>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</si>
  <si>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</si>
  <si>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</si>
  <si>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</si>
  <si>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</si>
  <si>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</si>
  <si>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</si>
  <si>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</si>
  <si>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</si>
  <si>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</si>
  <si>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</si>
  <si>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</si>
  <si>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</si>
  <si>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</si>
  <si>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</si>
  <si>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</si>
  <si>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</si>
  <si>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</si>
  <si>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</si>
  <si>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</si>
  <si>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</si>
  <si>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</si>
  <si>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</si>
  <si>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</si>
  <si>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</si>
  <si>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</si>
  <si>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</si>
  <si>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</si>
  <si>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</si>
  <si>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</si>
  <si>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</si>
  <si>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</si>
  <si>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</si>
  <si>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</si>
  <si>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</si>
  <si>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</si>
  <si>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</si>
  <si>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</si>
  <si>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</si>
  <si>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</si>
  <si>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</si>
  <si>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</si>
  <si>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</si>
  <si>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</si>
  <si>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</si>
  <si>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</si>
  <si>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</si>
  <si>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</si>
  <si>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</si>
  <si>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</si>
  <si>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</si>
  <si>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</si>
  <si>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</si>
  <si>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</si>
  <si>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</si>
  <si>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</si>
  <si>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</si>
  <si>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</si>
  <si>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</si>
  <si>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</si>
  <si>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</si>
  <si>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</si>
  <si>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</si>
  <si>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</si>
  <si>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</si>
  <si>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</si>
  <si>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</si>
  <si>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</si>
  <si>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</si>
  <si>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</si>
  <si>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</si>
  <si>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</si>
  <si>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</si>
  <si>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</si>
  <si>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</si>
  <si>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</si>
  <si>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</si>
  <si>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</si>
  <si>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</si>
  <si>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</si>
  <si>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</si>
  <si>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</si>
  <si>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</si>
  <si>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</si>
  <si>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</si>
  <si>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</si>
  <si>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</si>
  <si>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</si>
  <si>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</si>
  <si>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</si>
  <si>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</si>
  <si>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</si>
  <si>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</si>
  <si>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</si>
  <si>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</si>
  <si>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</si>
  <si>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</si>
  <si>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</si>
  <si>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</si>
  <si>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</si>
  <si>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</si>
  <si>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</si>
  <si>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</si>
  <si>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</si>
  <si>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</si>
  <si>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</si>
  <si>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</si>
  <si>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</si>
  <si>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</si>
  <si>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</si>
  <si>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</si>
  <si>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</si>
  <si>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</si>
  <si>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</si>
  <si>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</si>
  <si>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</si>
  <si>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</si>
  <si>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</si>
  <si>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</si>
  <si>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</si>
  <si>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</si>
  <si>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</si>
  <si>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</si>
  <si>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</si>
  <si>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</si>
  <si>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</si>
  <si>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</si>
  <si>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</si>
  <si>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</si>
  <si>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</si>
  <si>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</si>
  <si>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</si>
  <si>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</si>
  <si>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</si>
  <si>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</si>
  <si>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</si>
  <si>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</si>
  <si>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</si>
  <si>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</si>
  <si>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</si>
  <si>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</si>
  <si>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</si>
  <si>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</si>
  <si>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</si>
  <si>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</si>
  <si>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</si>
  <si>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</si>
  <si>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</si>
  <si>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</si>
  <si>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</si>
  <si>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</si>
  <si>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</si>
  <si>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</si>
  <si>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</si>
  <si>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</si>
  <si>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</si>
  <si>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</si>
  <si>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</si>
  <si>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</si>
  <si>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</si>
  <si>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</si>
  <si>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</si>
  <si>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</si>
  <si>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</si>
  <si>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</si>
  <si>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</si>
  <si>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</si>
  <si>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</si>
  <si>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</si>
  <si>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</si>
  <si>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</si>
  <si>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</si>
  <si>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</si>
  <si>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</si>
  <si>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</si>
  <si>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</si>
  <si>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</si>
  <si>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</si>
  <si>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</si>
  <si>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</si>
  <si>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</si>
  <si>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</si>
  <si>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</si>
  <si>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</si>
  <si>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</si>
  <si>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</si>
  <si>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</si>
  <si>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</si>
  <si>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</si>
  <si>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</si>
  <si>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</si>
  <si>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</si>
  <si>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</si>
  <si>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</si>
  <si>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</si>
  <si>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</si>
  <si>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</si>
  <si>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</si>
  <si>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</si>
  <si>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</si>
  <si>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</si>
  <si>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</si>
  <si>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</si>
  <si>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</si>
  <si>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</si>
  <si>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</si>
  <si>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</si>
  <si>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</si>
  <si>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</si>
  <si>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</si>
  <si>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</si>
  <si>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</si>
  <si>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</si>
  <si>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</si>
  <si>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</si>
  <si>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</si>
  <si>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</si>
  <si>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</si>
  <si>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</si>
  <si>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</si>
  <si>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</si>
  <si>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</si>
  <si>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</si>
  <si>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</si>
  <si>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</si>
  <si>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</si>
  <si>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</si>
  <si>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</si>
  <si>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</si>
  <si>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</si>
  <si>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</si>
  <si>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</si>
  <si>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</si>
  <si>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</si>
  <si>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</si>
  <si>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</si>
  <si>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</si>
  <si>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</si>
  <si>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</si>
  <si>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</si>
  <si>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</si>
  <si>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</si>
  <si>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</si>
  <si>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</si>
  <si>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</si>
  <si>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</si>
  <si>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</si>
  <si>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</si>
  <si>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</si>
  <si>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</si>
  <si>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</si>
  <si>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</si>
  <si>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</si>
  <si>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</si>
  <si>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</si>
  <si>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</si>
  <si>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</si>
  <si>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</si>
  <si>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</si>
  <si>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</si>
  <si>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</si>
  <si>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</si>
  <si>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</si>
  <si>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</si>
  <si>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</si>
  <si>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</si>
  <si>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</si>
  <si>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</si>
  <si>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</si>
  <si>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</si>
  <si>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</si>
  <si>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</si>
  <si>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</si>
  <si>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</si>
  <si>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</si>
  <si>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</si>
  <si>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</si>
  <si>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</si>
  <si>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</si>
  <si>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</si>
  <si>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</si>
  <si>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</si>
  <si>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</si>
  <si>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</si>
  <si>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</si>
  <si>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</si>
  <si>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</si>
  <si>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</si>
  <si>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</si>
  <si>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</si>
  <si>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</si>
  <si>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</si>
  <si>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</si>
  <si>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</si>
  <si>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</si>
  <si>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</si>
  <si>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</si>
  <si>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</si>
  <si>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</si>
  <si>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</si>
  <si>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</si>
  <si>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</si>
  <si>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</si>
  <si>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</si>
  <si>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</si>
  <si>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</si>
  <si>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</si>
  <si>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</si>
  <si>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</si>
  <si>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</si>
  <si>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</si>
  <si>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</si>
  <si>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</si>
  <si>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</si>
  <si>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</si>
  <si>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</si>
  <si>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</si>
  <si>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</si>
  <si>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</si>
  <si>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</si>
  <si>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</si>
  <si>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</si>
  <si>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</si>
  <si>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</si>
  <si>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</si>
  <si>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</si>
  <si>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</si>
  <si>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</si>
  <si>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</si>
  <si>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</si>
  <si>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</si>
  <si>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</si>
  <si>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</si>
  <si>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</si>
  <si>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</si>
  <si>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</si>
  <si>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</si>
  <si>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</si>
  <si>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</si>
  <si>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</si>
  <si>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</si>
  <si>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</si>
  <si>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</si>
  <si>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</si>
  <si>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</si>
  <si>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</si>
  <si>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</si>
  <si>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</si>
  <si>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</si>
  <si>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</si>
  <si>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</si>
  <si>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</si>
  <si>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</si>
  <si>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</si>
  <si>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</si>
  <si>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</si>
  <si>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</si>
  <si>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</si>
  <si>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</si>
  <si>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</si>
  <si>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</si>
  <si>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</si>
  <si>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</si>
  <si>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</si>
  <si>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</si>
  <si>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</si>
  <si>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</si>
  <si>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</si>
  <si>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</si>
  <si>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</si>
  <si>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</si>
  <si>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</si>
  <si>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</si>
  <si>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</si>
  <si>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</si>
  <si>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</si>
  <si>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</si>
  <si>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</si>
  <si>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</si>
  <si>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</si>
  <si>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</si>
  <si>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</si>
  <si>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</si>
  <si>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</si>
  <si>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</si>
  <si>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</si>
  <si>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</si>
  <si>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</si>
  <si>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</si>
  <si>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</si>
  <si>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</si>
  <si>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</si>
  <si>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</si>
  <si>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</si>
  <si>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</si>
  <si>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</si>
  <si>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</si>
  <si>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</si>
  <si>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</si>
  <si>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</si>
  <si>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</si>
  <si>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</si>
  <si>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</si>
  <si>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</si>
  <si>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</si>
  <si>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</si>
  <si>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</si>
  <si>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</si>
  <si>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</si>
  <si>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</si>
  <si>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</si>
  <si>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</si>
  <si>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</si>
  <si>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</si>
  <si>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</si>
  <si>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</si>
  <si>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</si>
  <si>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</si>
  <si>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</si>
  <si>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</si>
  <si>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</si>
  <si>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</si>
  <si>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</si>
  <si>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</si>
  <si>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</si>
  <si>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</si>
  <si>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</si>
  <si>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</si>
  <si>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</si>
  <si>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</si>
  <si>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</si>
  <si>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</si>
  <si>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</si>
  <si>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</si>
  <si>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</si>
  <si>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</si>
  <si>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</si>
  <si>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</si>
  <si>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</si>
  <si>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</si>
  <si>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</si>
  <si>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</si>
  <si>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</si>
  <si>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</si>
  <si>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</si>
  <si>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</si>
  <si>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</si>
  <si>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</si>
  <si>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</si>
  <si>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</si>
  <si>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</si>
  <si>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</si>
  <si>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</si>
  <si>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</si>
  <si>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</si>
  <si>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</si>
  <si>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</si>
  <si>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</si>
  <si>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</si>
  <si>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</si>
  <si>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</si>
  <si>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</si>
  <si>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</si>
  <si>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</si>
  <si>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</si>
  <si>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</si>
  <si>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</si>
  <si>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</si>
  <si>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</si>
  <si>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</si>
  <si>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</si>
  <si>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</si>
  <si>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</si>
  <si>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</si>
  <si>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</si>
  <si>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</si>
  <si>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</si>
  <si>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</si>
  <si>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</si>
  <si>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</si>
  <si>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</si>
  <si>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</si>
  <si>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</si>
  <si>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</si>
  <si>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</si>
  <si>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</si>
  <si>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</si>
  <si>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</si>
  <si>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</si>
  <si>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</si>
  <si>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</si>
  <si>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</si>
  <si>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</si>
  <si>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</si>
  <si>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</si>
  <si>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</si>
  <si>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</si>
  <si>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</si>
  <si>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</si>
  <si>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</si>
  <si>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</si>
  <si>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</si>
  <si>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</si>
  <si>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</si>
  <si>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</si>
  <si>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</si>
  <si>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</si>
  <si>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</si>
  <si>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</si>
  <si>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</si>
  <si>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</si>
  <si>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</si>
  <si>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</si>
  <si>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</si>
  <si>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</si>
  <si>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</si>
  <si>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</si>
  <si>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</si>
  <si>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</si>
  <si>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</si>
  <si>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</si>
  <si>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</si>
  <si>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</si>
  <si>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</si>
  <si>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</si>
  <si>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</si>
  <si>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</si>
  <si>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</si>
  <si>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</si>
  <si>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</si>
  <si>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</si>
  <si>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</si>
  <si>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</si>
  <si>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</si>
  <si>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</si>
  <si>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</si>
  <si>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</si>
  <si>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</si>
  <si>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</si>
  <si>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</si>
  <si>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</si>
  <si>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</si>
  <si>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</si>
  <si>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</si>
  <si>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</si>
  <si>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</si>
  <si>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</si>
  <si>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</si>
  <si>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</si>
  <si>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</si>
  <si>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</si>
  <si>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</si>
  <si>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</si>
  <si>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</si>
  <si>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</si>
  <si>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</si>
  <si>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</si>
  <si>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</si>
  <si>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</si>
  <si>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</si>
  <si>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</si>
  <si>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</si>
  <si>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</si>
  <si>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</si>
  <si>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</si>
  <si>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</si>
  <si>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</si>
  <si>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</si>
  <si>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</si>
  <si>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</si>
  <si>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</si>
  <si>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</si>
  <si>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</si>
  <si>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</si>
  <si>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</si>
  <si>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</si>
  <si>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</si>
  <si>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</si>
  <si>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</si>
  <si>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</si>
  <si>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</si>
  <si>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</si>
  <si>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</si>
  <si>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</si>
  <si>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</si>
  <si>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</si>
  <si>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</si>
  <si>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</si>
  <si>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</si>
  <si>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</si>
  <si>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</si>
  <si>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</si>
  <si>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</si>
  <si>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</si>
  <si>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</si>
  <si>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</si>
  <si>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</si>
  <si>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</si>
  <si>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</si>
  <si>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</si>
  <si>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</si>
  <si>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</si>
  <si>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</si>
  <si>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</si>
  <si>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</si>
  <si>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</si>
  <si>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</si>
  <si>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</si>
  <si>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</si>
  <si>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</si>
  <si>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</si>
  <si>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</si>
  <si>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</si>
  <si>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</si>
  <si>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</si>
  <si>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</si>
  <si>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</si>
  <si>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</si>
  <si>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</si>
  <si>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</si>
  <si>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</si>
  <si>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</si>
  <si>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</si>
  <si>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</si>
  <si>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</si>
  <si>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</si>
  <si>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</si>
  <si>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</si>
  <si>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</si>
  <si>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</si>
  <si>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</si>
  <si>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</si>
  <si>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</si>
  <si>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</si>
  <si>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</si>
  <si>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</si>
  <si>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</si>
  <si>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</si>
  <si>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</si>
  <si>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</si>
  <si>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</si>
  <si>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</si>
  <si>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</si>
  <si>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</si>
  <si>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</si>
  <si>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</si>
  <si>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</si>
  <si>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</si>
  <si>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</si>
  <si>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</si>
  <si>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</si>
  <si>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</si>
  <si>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</si>
  <si>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</si>
  <si>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</si>
  <si>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</si>
  <si>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</si>
  <si>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</si>
  <si>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</si>
  <si>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</si>
  <si>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</si>
  <si>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</si>
  <si>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</si>
  <si>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</si>
  <si>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</si>
  <si>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</si>
  <si>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</si>
  <si>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</si>
  <si>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</si>
  <si>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</si>
  <si>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</si>
  <si>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</si>
  <si>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</si>
  <si>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</si>
  <si>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</si>
  <si>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</si>
  <si>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</si>
  <si>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</si>
  <si>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</si>
  <si>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</si>
  <si>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</si>
  <si>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</si>
  <si>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</si>
  <si>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</si>
  <si>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</si>
  <si>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</si>
  <si>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</si>
  <si>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</si>
  <si>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</si>
  <si>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</si>
  <si>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</si>
  <si>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</si>
  <si>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</si>
  <si>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</si>
  <si>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</si>
  <si>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</si>
  <si>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</si>
  <si>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</si>
  <si>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</si>
  <si>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</si>
  <si>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</si>
  <si>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</si>
  <si>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</si>
  <si>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</si>
  <si>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</si>
  <si>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</si>
  <si>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</si>
  <si>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</si>
  <si>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</si>
  <si>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</si>
  <si>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</si>
  <si>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</si>
  <si>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</si>
  <si>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</si>
  <si>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</si>
  <si>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</si>
  <si>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</si>
  <si>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</si>
  <si>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</si>
  <si>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</si>
  <si>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</si>
  <si>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</si>
  <si>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</si>
  <si>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</si>
  <si>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</si>
  <si>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</si>
  <si>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</si>
  <si>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</si>
  <si>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</si>
  <si>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</si>
  <si>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</si>
  <si>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</si>
  <si>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</si>
  <si>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</si>
  <si>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</si>
  <si>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</si>
  <si>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</si>
  <si>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</si>
  <si>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</si>
  <si>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</si>
  <si>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</si>
  <si>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</si>
  <si>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</si>
  <si>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</si>
  <si>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</si>
  <si>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</si>
  <si>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</si>
  <si>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</si>
  <si>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</si>
  <si>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</si>
  <si>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</si>
  <si>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</si>
  <si>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</si>
  <si>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</si>
  <si>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</si>
  <si>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</si>
  <si>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</si>
  <si>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</si>
  <si>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</si>
  <si>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</si>
  <si>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</si>
  <si>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</si>
  <si>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</si>
  <si>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</si>
  <si>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</si>
  <si>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</si>
  <si>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</si>
  <si>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</si>
  <si>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</si>
  <si>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</si>
  <si>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</si>
  <si>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</si>
  <si>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</si>
  <si>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</si>
  <si>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</si>
  <si>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</si>
  <si>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</si>
  <si>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</si>
  <si>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</si>
  <si>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</si>
  <si>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</si>
  <si>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</si>
  <si>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</si>
  <si>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</si>
  <si>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</si>
  <si>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</si>
  <si>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</si>
  <si>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</si>
  <si>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</si>
  <si>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</si>
  <si>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</si>
  <si>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</si>
  <si>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</si>
  <si>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</si>
  <si>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</si>
  <si>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</si>
  <si>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</si>
  <si>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</si>
  <si>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</si>
  <si>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</si>
  <si>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</si>
  <si>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</si>
  <si>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</si>
  <si>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</si>
  <si>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</si>
  <si>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</si>
  <si>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</si>
  <si>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</si>
  <si>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</si>
  <si>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</si>
  <si>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</si>
  <si>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</si>
  <si>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</si>
  <si>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</si>
  <si>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</si>
  <si>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</si>
  <si>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</si>
  <si>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</si>
  <si>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</si>
  <si>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</si>
  <si>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</si>
  <si>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</si>
  <si>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</si>
  <si>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</si>
  <si>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</si>
  <si>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</si>
  <si>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</si>
  <si>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</si>
  <si>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</si>
  <si>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</si>
  <si>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</si>
  <si>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</si>
  <si>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</si>
  <si>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</si>
  <si>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</si>
  <si>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</si>
  <si>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</si>
  <si>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</si>
  <si>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</si>
  <si>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</si>
  <si>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</si>
  <si>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</si>
  <si>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</si>
  <si>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</si>
  <si>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</si>
  <si>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</si>
  <si>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</si>
  <si>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</si>
  <si>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</si>
  <si>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</si>
  <si>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</si>
  <si>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</si>
  <si>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</si>
  <si>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</si>
  <si>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</si>
  <si>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</si>
  <si>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</si>
  <si>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</si>
  <si>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</si>
  <si>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</si>
  <si>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</si>
  <si>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</si>
  <si>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</si>
  <si>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</si>
  <si>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</si>
  <si>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</si>
  <si>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</si>
  <si>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</si>
  <si>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</si>
  <si>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</si>
  <si>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</si>
  <si>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</si>
  <si>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</si>
  <si>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</si>
  <si>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</si>
  <si>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</si>
  <si>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</si>
  <si>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</si>
  <si>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</si>
  <si>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</si>
  <si>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</si>
  <si>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</si>
  <si>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</si>
  <si>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</si>
  <si>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</si>
  <si>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</si>
  <si>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</si>
  <si>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</si>
  <si>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</si>
  <si>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</si>
  <si>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</si>
  <si>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</si>
  <si>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</si>
  <si>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</si>
  <si>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</si>
  <si>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</si>
  <si>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</si>
  <si>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</si>
  <si>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</si>
  <si>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</si>
  <si>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</si>
  <si>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</si>
  <si>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</si>
  <si>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</si>
  <si>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</si>
  <si>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</si>
  <si>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</si>
  <si>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</si>
  <si>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</si>
  <si>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</si>
  <si>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</si>
  <si>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</si>
  <si>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</si>
  <si>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</si>
  <si>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</si>
  <si>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</si>
  <si>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</si>
  <si>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</si>
  <si>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</si>
  <si>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</si>
  <si>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</si>
  <si>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</si>
  <si>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</si>
  <si>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</si>
  <si>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</si>
  <si>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</si>
  <si>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</si>
  <si>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</si>
  <si>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</si>
  <si>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</si>
  <si>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</si>
  <si>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</si>
  <si>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</si>
  <si>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</si>
  <si>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</si>
  <si>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</si>
  <si>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</si>
  <si>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</si>
  <si>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</si>
  <si>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</si>
  <si>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</si>
  <si>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</si>
  <si>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</si>
  <si>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</si>
  <si>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</si>
  <si>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</si>
  <si>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</si>
  <si>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</si>
  <si>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</si>
  <si>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</si>
  <si>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</si>
  <si>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</si>
  <si>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</si>
  <si>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</si>
  <si>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</si>
  <si>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</si>
  <si>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</si>
  <si>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</si>
  <si>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</si>
  <si>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</si>
  <si>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</si>
  <si>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</si>
  <si>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</si>
  <si>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</si>
  <si>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</si>
  <si>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</si>
  <si>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</si>
  <si>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</si>
  <si>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</si>
  <si>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</si>
  <si>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</si>
  <si>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</si>
  <si>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</si>
  <si>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</si>
  <si>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</si>
  <si>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</si>
  <si>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</si>
  <si>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</si>
  <si>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</si>
  <si>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</si>
  <si>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</si>
  <si>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</si>
  <si>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</si>
  <si>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</si>
  <si>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</si>
  <si>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</si>
  <si>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</si>
  <si>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</si>
  <si>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</si>
  <si>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</si>
  <si>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</si>
  <si>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</si>
  <si>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</si>
  <si>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</si>
  <si>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</si>
  <si>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</si>
  <si>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</si>
  <si>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</si>
  <si>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</si>
  <si>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</si>
  <si>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</si>
  <si>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</si>
  <si>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</si>
  <si>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</si>
  <si>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</si>
  <si>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</si>
  <si>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</si>
  <si>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</si>
  <si>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</si>
  <si>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</si>
  <si>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</si>
  <si>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</si>
  <si>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</si>
  <si>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</si>
  <si>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</si>
  <si>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</si>
  <si>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</si>
  <si>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</si>
  <si>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</si>
  <si>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</si>
  <si>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</si>
  <si>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</si>
  <si>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</si>
  <si>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</si>
  <si>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</si>
  <si>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</si>
  <si>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</si>
  <si>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</si>
  <si>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</si>
  <si>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</si>
  <si>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</si>
  <si>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</si>
  <si>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</si>
  <si>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</si>
  <si>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</si>
  <si>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</si>
  <si>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</si>
  <si>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</si>
  <si>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</si>
  <si>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</si>
  <si>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</si>
  <si>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</si>
  <si>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</si>
  <si>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</si>
  <si>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</si>
  <si>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</si>
  <si>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</si>
  <si>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</si>
  <si>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</si>
  <si>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</si>
  <si>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</si>
  <si>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</si>
  <si>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</si>
  <si>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</si>
  <si>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</si>
  <si>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</si>
  <si>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</si>
  <si>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</si>
  <si>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</si>
  <si>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</si>
  <si>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</si>
  <si>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</si>
  <si>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</si>
  <si>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</si>
  <si>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</si>
  <si>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</si>
  <si>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</si>
  <si>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</si>
  <si>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</si>
  <si>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</si>
  <si>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</si>
  <si>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</si>
  <si>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</si>
  <si>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</si>
  <si>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</si>
  <si>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</si>
  <si>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</si>
  <si>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</si>
  <si>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</si>
  <si>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</si>
  <si>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</si>
  <si>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</si>
  <si>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</si>
  <si>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</si>
  <si>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</si>
  <si>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</si>
  <si>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</si>
  <si>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</si>
  <si>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</si>
  <si>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</si>
  <si>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</si>
  <si>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</si>
  <si>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</si>
  <si>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</si>
  <si>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</si>
  <si>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</si>
  <si>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</si>
  <si>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</si>
  <si>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</si>
  <si>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</si>
  <si>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</si>
  <si>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</si>
  <si>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</si>
  <si>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</si>
  <si>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</si>
  <si>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</si>
  <si>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</si>
  <si>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</si>
  <si>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</si>
  <si>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</si>
  <si>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</si>
  <si>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</si>
  <si>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</si>
  <si>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</si>
  <si>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</si>
  <si>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</si>
  <si>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</si>
  <si>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</si>
  <si>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</si>
  <si>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</si>
  <si>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</si>
  <si>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</si>
  <si>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</si>
  <si>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</si>
  <si>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</si>
  <si>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</si>
  <si>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</si>
  <si>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</si>
  <si>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</si>
  <si>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</si>
  <si>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</si>
  <si>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</si>
  <si>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</si>
  <si>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</si>
  <si>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</si>
  <si>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</si>
  <si>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</si>
  <si>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</si>
  <si>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</si>
  <si>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</si>
  <si>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</si>
  <si>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</si>
  <si>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</si>
  <si>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</si>
  <si>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</si>
  <si>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</si>
  <si>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</si>
  <si>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</si>
  <si>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</si>
  <si>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</si>
  <si>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</si>
  <si>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</si>
  <si>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</si>
  <si>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</si>
  <si>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</si>
  <si>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</si>
  <si>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</si>
  <si>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</si>
  <si>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</si>
  <si>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</si>
  <si>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</si>
  <si>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</si>
  <si>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</si>
  <si>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</si>
  <si>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</si>
  <si>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</si>
  <si>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</si>
  <si>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</si>
  <si>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</si>
  <si>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</si>
  <si>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</si>
  <si>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</si>
  <si>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</si>
  <si>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</si>
  <si>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</si>
  <si>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</si>
  <si>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</si>
  <si>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</si>
  <si>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</si>
  <si>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</si>
  <si>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</si>
  <si>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</si>
  <si>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</si>
  <si>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</si>
  <si>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</si>
  <si>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</si>
  <si>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</si>
  <si>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</si>
  <si>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</si>
  <si>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</si>
  <si>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</si>
  <si>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</si>
  <si>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</si>
  <si>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</si>
  <si>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</si>
  <si>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</si>
  <si>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</si>
  <si>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</si>
  <si>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</si>
  <si>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</si>
  <si>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</si>
  <si>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</si>
  <si>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</si>
  <si>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</si>
  <si>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</si>
  <si>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</si>
  <si>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</si>
  <si>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</si>
  <si>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</si>
  <si>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</si>
  <si>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</si>
  <si>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</si>
  <si>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</si>
  <si>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</si>
  <si>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</si>
  <si>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</si>
  <si>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</si>
  <si>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</si>
  <si>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</si>
  <si>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</si>
  <si>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</si>
  <si>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</si>
  <si>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</si>
  <si>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</si>
  <si>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</si>
  <si>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</si>
  <si>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</si>
  <si>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</si>
  <si>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</si>
  <si>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</si>
  <si>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</si>
  <si>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</si>
  <si>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</si>
  <si>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</si>
  <si>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</si>
  <si>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</si>
  <si>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</si>
  <si>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</si>
  <si>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</si>
  <si>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</si>
  <si>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</si>
  <si>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</si>
  <si>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</si>
  <si>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</si>
  <si>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</si>
  <si>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</si>
  <si>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</si>
  <si>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</si>
  <si>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</si>
  <si>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</si>
  <si>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</si>
  <si>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</si>
  <si>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</si>
  <si>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</si>
  <si>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</si>
  <si>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</si>
  <si>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</si>
  <si>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</si>
  <si>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</si>
  <si>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</si>
  <si>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</si>
  <si>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</si>
  <si>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</si>
  <si>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</si>
  <si>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</si>
  <si>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</si>
  <si>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</si>
  <si>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</si>
  <si>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</si>
  <si>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</si>
  <si>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</si>
  <si>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</si>
  <si>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</si>
  <si>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</si>
  <si>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</si>
  <si>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</si>
  <si>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</si>
  <si>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</si>
  <si>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</si>
  <si>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</si>
  <si>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</si>
  <si>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</si>
  <si>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</si>
  <si>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</si>
  <si>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</si>
  <si>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</si>
  <si>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</si>
  <si>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</si>
  <si>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</si>
  <si>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</si>
  <si>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</si>
  <si>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</si>
  <si>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</si>
  <si>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</si>
  <si>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</si>
  <si>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</si>
  <si>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</si>
  <si>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</si>
  <si>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</si>
  <si>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</si>
  <si>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</si>
  <si>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</si>
  <si>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</si>
  <si>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</si>
  <si>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</si>
  <si>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</si>
  <si>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</si>
  <si>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</si>
  <si>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</si>
  <si>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</si>
  <si>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</si>
  <si>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</si>
  <si>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</si>
  <si>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</si>
  <si>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</si>
  <si>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</si>
  <si>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</si>
  <si>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</si>
  <si>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</si>
  <si>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</si>
  <si>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</si>
  <si>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</si>
  <si>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</si>
  <si>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</si>
  <si>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</si>
  <si>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</si>
  <si>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</si>
  <si>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</si>
  <si>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</si>
  <si>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</si>
  <si>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</si>
  <si>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</si>
  <si>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</si>
  <si>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</si>
  <si>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</si>
  <si>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</si>
  <si>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</si>
  <si>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</si>
  <si>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</si>
  <si>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</si>
  <si>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</si>
  <si>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</si>
  <si>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</si>
  <si>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</si>
  <si>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</si>
  <si>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</si>
  <si>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</si>
  <si>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</si>
  <si>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</si>
  <si>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</si>
  <si>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</si>
  <si>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</si>
  <si>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</si>
  <si>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</si>
  <si>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</si>
  <si>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</si>
  <si>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</si>
  <si>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</si>
  <si>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</si>
  <si>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</si>
  <si>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</si>
  <si>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</si>
  <si>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</si>
  <si>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</si>
  <si>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</si>
  <si>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</si>
  <si>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</si>
  <si>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</si>
  <si>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</si>
  <si>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</si>
  <si>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</si>
  <si>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</si>
  <si>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</si>
  <si>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</si>
  <si>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</si>
  <si>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</si>
  <si>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</si>
  <si>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</si>
  <si>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</si>
  <si>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</si>
  <si>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</si>
  <si>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</si>
  <si>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</si>
  <si>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</si>
  <si>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</si>
  <si>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</si>
  <si>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</si>
  <si>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</si>
  <si>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</si>
  <si>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</si>
  <si>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</si>
  <si>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</si>
  <si>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</si>
  <si>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</si>
  <si>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</si>
  <si>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</si>
  <si>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</si>
  <si>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</si>
  <si>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</si>
  <si>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</si>
  <si>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</si>
  <si>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</si>
  <si>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</si>
  <si>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</si>
  <si>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</si>
  <si>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</si>
  <si>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</si>
  <si>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</si>
  <si>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</si>
  <si>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</si>
  <si>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</si>
  <si>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</si>
  <si>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</si>
  <si>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</si>
  <si>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</si>
  <si>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</si>
  <si>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</si>
  <si>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</si>
  <si>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</si>
  <si>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</si>
  <si>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</si>
  <si>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</si>
  <si>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</si>
  <si>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</si>
  <si>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</si>
  <si>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</si>
  <si>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</si>
  <si>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</si>
  <si>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</si>
  <si>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</si>
  <si>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</si>
  <si>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</si>
  <si>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</si>
  <si>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</si>
  <si>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</si>
  <si>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</si>
  <si>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</si>
  <si>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</si>
  <si>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</si>
  <si>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</si>
  <si>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</si>
  <si>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</si>
  <si>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</si>
  <si>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</si>
  <si>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</si>
  <si>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</si>
  <si>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</si>
  <si>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</si>
  <si>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</si>
  <si>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</si>
  <si>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</si>
  <si>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</si>
  <si>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</si>
  <si>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</si>
  <si>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</si>
  <si>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</si>
  <si>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</si>
  <si>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</si>
  <si>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</si>
  <si>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</si>
  <si>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</si>
  <si>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</si>
  <si>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</si>
  <si>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</si>
  <si>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</si>
  <si>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</si>
  <si>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</si>
  <si>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</si>
  <si>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</si>
  <si>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</si>
  <si>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</si>
  <si>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</si>
  <si>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</si>
  <si>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</si>
  <si>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</si>
  <si>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</si>
  <si>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</si>
  <si>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</si>
  <si>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</si>
  <si>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</si>
  <si>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</si>
  <si>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</si>
  <si>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</si>
  <si>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</si>
  <si>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</si>
  <si>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</si>
  <si>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</si>
  <si>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</si>
  <si>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</si>
  <si>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</si>
  <si>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</si>
  <si>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</si>
  <si>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</si>
  <si>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</si>
  <si>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</si>
  <si>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</si>
  <si>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</si>
  <si>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</si>
  <si>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</si>
  <si>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</si>
  <si>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</si>
  <si>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</si>
  <si>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</si>
  <si>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</si>
  <si>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</si>
  <si>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</si>
  <si>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</si>
  <si>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</si>
  <si>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</si>
  <si>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</si>
  <si>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</si>
  <si>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</si>
  <si>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</si>
  <si>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</si>
  <si>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</si>
  <si>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</si>
  <si>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</si>
  <si>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</si>
  <si>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</si>
  <si>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</si>
  <si>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</si>
  <si>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</si>
  <si>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</si>
  <si>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</si>
  <si>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</si>
  <si>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</si>
  <si>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</si>
  <si>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</si>
  <si>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</si>
  <si>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</si>
  <si>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</si>
  <si>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</si>
  <si>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</si>
  <si>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</si>
  <si>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</si>
  <si>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</si>
  <si>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</si>
  <si>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</si>
  <si>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</si>
  <si>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</si>
  <si>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</si>
  <si>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</si>
  <si>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</si>
  <si>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</si>
  <si>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</si>
  <si>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</si>
  <si>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</si>
  <si>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</si>
  <si>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</si>
  <si>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</si>
  <si>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</si>
  <si>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</si>
  <si>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</si>
  <si>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</si>
  <si>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</si>
  <si>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</si>
  <si>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</si>
  <si>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</si>
  <si>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</si>
  <si>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</si>
  <si>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</si>
  <si>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</si>
  <si>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</si>
  <si>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</si>
  <si>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</si>
  <si>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</si>
  <si>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</si>
  <si>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</si>
  <si>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</si>
  <si>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</si>
  <si>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</si>
  <si>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</si>
  <si>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</si>
  <si>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</si>
  <si>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</si>
  <si>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</si>
  <si>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</si>
  <si>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</si>
  <si>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</si>
  <si>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</si>
  <si>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</si>
  <si>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</si>
  <si>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</si>
  <si>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</si>
  <si>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</si>
  <si>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</si>
  <si>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</si>
  <si>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</si>
  <si>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</si>
  <si>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</si>
  <si>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</si>
  <si>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</si>
  <si>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</si>
  <si>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</si>
  <si>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</si>
  <si>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</si>
  <si>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</si>
  <si>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</si>
  <si>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</si>
  <si>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</si>
  <si>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</si>
  <si>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</si>
  <si>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</si>
  <si>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</si>
  <si>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</si>
  <si>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</si>
  <si>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</si>
  <si>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</si>
  <si>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</si>
  <si>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</si>
  <si>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</si>
  <si>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</si>
  <si>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</si>
  <si>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</si>
  <si>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</si>
  <si>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</si>
  <si>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</si>
  <si>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</si>
  <si>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</si>
  <si>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</si>
  <si>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</si>
  <si>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</si>
  <si>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</si>
  <si>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</si>
  <si>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</si>
  <si>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</si>
  <si>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</si>
  <si>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</si>
  <si>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</si>
  <si>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</si>
  <si>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</si>
  <si>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</si>
  <si>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</si>
  <si>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</si>
  <si>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</si>
  <si>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</si>
  <si>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</si>
  <si>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</si>
  <si>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</si>
  <si>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</si>
  <si>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</si>
  <si>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</si>
  <si>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</si>
  <si>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</si>
  <si>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</si>
  <si>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</si>
  <si>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</si>
  <si>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</si>
  <si>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</si>
  <si>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</si>
  <si>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</si>
  <si>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</si>
  <si>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</si>
  <si>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</si>
  <si>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</si>
  <si>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</si>
  <si>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</si>
  <si>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</si>
  <si>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</si>
  <si>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</si>
  <si>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</si>
  <si>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</si>
  <si>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</si>
  <si>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</si>
  <si>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</si>
  <si>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</si>
  <si>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</si>
  <si>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</si>
  <si>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</si>
  <si>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</si>
  <si>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</si>
  <si>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</si>
  <si>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</si>
  <si>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</si>
  <si>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</si>
  <si>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</si>
  <si>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</si>
  <si>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</si>
  <si>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</si>
  <si>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</si>
  <si>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</si>
  <si>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</si>
  <si>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</si>
  <si>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</si>
  <si>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</si>
  <si>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</si>
  <si>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</si>
  <si>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</si>
  <si>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</si>
  <si>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</si>
  <si>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</si>
  <si>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</si>
  <si>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</si>
  <si>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</si>
  <si>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</si>
  <si>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</si>
  <si>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</si>
  <si>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</si>
  <si>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</si>
  <si>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</si>
  <si>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</si>
  <si>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</si>
  <si>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</si>
  <si>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</si>
  <si>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</si>
  <si>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</si>
  <si>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</si>
  <si>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</si>
  <si>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</si>
  <si>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</si>
  <si>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</si>
  <si>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</si>
  <si>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</si>
  <si>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</si>
  <si>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</si>
  <si>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</si>
  <si>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</si>
  <si>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</si>
  <si>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</si>
  <si>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</si>
  <si>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</si>
  <si>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</si>
  <si>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</si>
  <si>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</si>
  <si>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</si>
  <si>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</si>
  <si>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</si>
  <si>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</si>
  <si>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</si>
  <si>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</si>
  <si>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</si>
  <si>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</si>
  <si>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</si>
  <si>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</si>
  <si>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</si>
  <si>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</si>
  <si>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</si>
  <si>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</si>
  <si>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</si>
  <si>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</si>
  <si>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</si>
  <si>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</si>
  <si>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</si>
  <si>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</si>
  <si>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</si>
  <si>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</si>
  <si>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</si>
  <si>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</si>
  <si>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</si>
  <si>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</si>
  <si>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</si>
  <si>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</si>
  <si>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</si>
  <si>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</si>
  <si>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</si>
  <si>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</si>
  <si>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</si>
  <si>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</si>
  <si>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</si>
  <si>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</si>
  <si>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</si>
  <si>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</si>
  <si>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</si>
  <si>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</si>
  <si>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</si>
  <si>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</si>
  <si>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</si>
  <si>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</si>
  <si>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</si>
  <si>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</si>
  <si>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</si>
  <si>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</si>
  <si>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</si>
  <si>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</si>
  <si>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</si>
  <si>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</si>
  <si>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</si>
  <si>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</si>
  <si>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</si>
  <si>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</si>
  <si>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</si>
  <si>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</si>
  <si>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</si>
  <si>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</si>
  <si>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</si>
  <si>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</si>
  <si>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</si>
  <si>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</si>
  <si>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</si>
  <si>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</si>
  <si>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</si>
  <si>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</si>
  <si>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</si>
  <si>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</si>
  <si>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</si>
  <si>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</si>
  <si>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</si>
  <si>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</si>
  <si>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</si>
  <si>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</si>
  <si>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</si>
  <si>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</si>
  <si>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</si>
  <si>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</si>
  <si>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</si>
  <si>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</si>
  <si>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</si>
  <si>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</si>
  <si>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</si>
  <si>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</si>
  <si>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</si>
  <si>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</si>
  <si>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</si>
  <si>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</si>
  <si>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</si>
  <si>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</si>
  <si>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</si>
  <si>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</si>
  <si>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</si>
  <si>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</si>
  <si>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</si>
  <si>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</si>
  <si>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</si>
  <si>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</si>
  <si>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</si>
  <si>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</si>
  <si>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</si>
  <si>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</si>
  <si>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</si>
  <si>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</si>
  <si>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</si>
  <si>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</si>
  <si>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</si>
  <si>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</si>
  <si>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</si>
  <si>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</si>
  <si>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</si>
  <si>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</si>
  <si>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</si>
  <si>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</si>
  <si>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</si>
  <si>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</si>
  <si>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</si>
  <si>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</si>
  <si>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</si>
  <si>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</si>
  <si>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</si>
  <si>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</si>
  <si>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</si>
  <si>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</si>
  <si>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</si>
  <si>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</si>
  <si>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</si>
  <si>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</si>
  <si>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</si>
  <si>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</si>
  <si>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</si>
  <si>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</si>
  <si>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</si>
  <si>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</si>
  <si>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</si>
  <si>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</si>
  <si>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</si>
  <si>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</si>
  <si>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</si>
  <si>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</si>
  <si>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</si>
  <si>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</si>
  <si>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</si>
  <si>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</si>
  <si>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</si>
  <si>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</si>
  <si>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</si>
  <si>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</si>
  <si>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</si>
  <si>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</si>
  <si>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</si>
  <si>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</si>
  <si>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</si>
  <si>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</si>
  <si>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</si>
  <si>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</si>
  <si>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</si>
  <si>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</si>
  <si>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</si>
  <si>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</si>
  <si>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</si>
  <si>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</si>
  <si>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</si>
  <si>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</si>
  <si>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</si>
  <si>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</si>
  <si>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</si>
  <si>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</si>
  <si>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</si>
  <si>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</si>
  <si>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</si>
  <si>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</si>
  <si>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</si>
  <si>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</si>
  <si>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</si>
  <si>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</si>
  <si>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</si>
  <si>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</si>
  <si>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</si>
  <si>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</si>
  <si>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</si>
  <si>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</si>
  <si>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</si>
  <si>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</si>
  <si>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</si>
  <si>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</si>
  <si>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</si>
  <si>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</si>
  <si>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</si>
  <si>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</si>
  <si>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</si>
  <si>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</si>
  <si>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</si>
  <si>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</si>
  <si>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</si>
  <si>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</si>
  <si>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</si>
  <si>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</si>
  <si>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</si>
  <si>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</si>
  <si>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</si>
  <si>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</si>
  <si>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</si>
  <si>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</si>
  <si>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</si>
  <si>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</si>
  <si>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</si>
  <si>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</si>
  <si>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</si>
  <si>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</si>
  <si>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</si>
  <si>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</si>
  <si>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</si>
  <si>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</si>
  <si>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</si>
  <si>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</si>
  <si>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</si>
  <si>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</si>
  <si>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</si>
  <si>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</si>
  <si>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</si>
  <si>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</si>
  <si>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</si>
  <si>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</si>
  <si>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</si>
  <si>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</si>
  <si>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</si>
  <si>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</si>
  <si>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</si>
  <si>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</si>
  <si>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</si>
  <si>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</si>
  <si>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</si>
  <si>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</si>
  <si>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</si>
  <si>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</si>
  <si>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</si>
  <si>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</si>
  <si>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</si>
  <si>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</si>
  <si>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</si>
  <si>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</si>
  <si>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</si>
  <si>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</si>
  <si>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</si>
  <si>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</si>
  <si>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</si>
  <si>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</si>
  <si>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</si>
  <si>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</si>
  <si>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</si>
  <si>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</si>
  <si>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</si>
  <si>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</si>
  <si>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</si>
  <si>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</si>
  <si>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</si>
  <si>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</si>
  <si>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</si>
  <si>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</si>
  <si>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</si>
  <si>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</si>
  <si>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</si>
  <si>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</si>
  <si>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</si>
  <si>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</si>
  <si>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</si>
  <si>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</si>
  <si>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</si>
  <si>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</si>
  <si>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</si>
  <si>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</si>
  <si>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</si>
  <si>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</si>
  <si>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</si>
  <si>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</si>
  <si>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</si>
  <si>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</si>
  <si>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</si>
  <si>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</si>
  <si>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</si>
  <si>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</si>
  <si>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</si>
  <si>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</si>
  <si>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</si>
  <si>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</si>
  <si>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</si>
  <si>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</si>
  <si>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</si>
  <si>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</si>
  <si>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</si>
  <si>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</si>
  <si>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</si>
  <si>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</si>
  <si>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</si>
  <si>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</si>
  <si>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</si>
  <si>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</si>
  <si>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</si>
  <si>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</si>
  <si>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</si>
  <si>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</si>
  <si>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</si>
  <si>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</si>
  <si>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</si>
  <si>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</si>
  <si>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</si>
  <si>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</si>
  <si>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</si>
  <si>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</si>
  <si>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</si>
  <si>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</si>
  <si>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</si>
  <si>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</si>
  <si>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</si>
  <si>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</si>
  <si>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</si>
  <si>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</si>
  <si>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</si>
  <si>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</si>
  <si>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</si>
  <si>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</si>
  <si>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</si>
  <si>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</si>
  <si>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</si>
  <si>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</si>
  <si>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</si>
  <si>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</si>
  <si>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</si>
  <si>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</si>
  <si>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</si>
  <si>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</si>
  <si>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</si>
  <si>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</si>
  <si>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</si>
  <si>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</si>
  <si>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</si>
  <si>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</si>
  <si>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</si>
  <si>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</si>
  <si>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</si>
  <si>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</si>
  <si>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</si>
  <si>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</si>
  <si>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</si>
  <si>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</si>
  <si>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</si>
  <si>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</si>
  <si>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</si>
  <si>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</si>
  <si>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</si>
  <si>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</si>
  <si>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</si>
  <si>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</si>
  <si>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</si>
  <si>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</si>
  <si>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</si>
  <si>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</si>
  <si>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</si>
  <si>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</si>
  <si>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</si>
  <si>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</si>
  <si>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</si>
  <si>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</si>
  <si>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</si>
  <si>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</si>
  <si>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</si>
  <si>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</si>
  <si>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</si>
  <si>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</si>
  <si>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</si>
  <si>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</si>
  <si>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</si>
  <si>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</si>
  <si>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</si>
  <si>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</si>
  <si>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</si>
  <si>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</si>
  <si>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</si>
  <si>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</si>
  <si>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</si>
  <si>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</si>
  <si>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</si>
  <si>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</si>
  <si>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</si>
  <si>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</si>
  <si>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</si>
  <si>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</si>
  <si>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</si>
  <si>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</si>
  <si>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</si>
  <si>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</si>
  <si>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</si>
  <si>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</si>
  <si>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</si>
  <si>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</si>
  <si>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</si>
  <si>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</si>
  <si>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</si>
  <si>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</si>
  <si>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</si>
  <si>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</si>
  <si>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</si>
  <si>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</si>
  <si>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</si>
  <si>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</si>
  <si>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</si>
  <si>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</si>
  <si>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</si>
  <si>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</si>
  <si>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</si>
  <si>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</si>
  <si>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</si>
  <si>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</si>
  <si>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</si>
  <si>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</si>
  <si>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</si>
  <si>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</si>
  <si>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</si>
  <si>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</si>
  <si>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</si>
  <si>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</si>
  <si>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</si>
  <si>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</si>
  <si>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</si>
  <si>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</si>
  <si>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</si>
  <si>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</si>
  <si>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</si>
  <si>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</si>
  <si>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</si>
  <si>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</si>
  <si>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</si>
  <si>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</si>
  <si>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</si>
  <si>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</si>
  <si>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</si>
  <si>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</si>
  <si>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</si>
  <si>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</si>
  <si>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</si>
  <si>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</si>
  <si>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</si>
  <si>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</si>
  <si>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</si>
  <si>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</si>
  <si>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</si>
  <si>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</si>
  <si>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</si>
  <si>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</si>
  <si>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</si>
  <si>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</si>
  <si>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</si>
  <si>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</si>
  <si>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</si>
  <si>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</si>
  <si>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</si>
  <si>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</si>
  <si>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</si>
  <si>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</si>
  <si>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</si>
  <si>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</si>
  <si>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</si>
  <si>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</si>
  <si>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</si>
  <si>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</si>
  <si>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</si>
  <si>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</si>
  <si>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</si>
  <si>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</si>
  <si>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</si>
  <si>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</si>
  <si>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</si>
  <si>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</si>
  <si>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</si>
  <si>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</si>
  <si>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</si>
  <si>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</si>
  <si>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</si>
  <si>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</si>
  <si>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</si>
  <si>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</si>
  <si>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</si>
  <si>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</si>
  <si>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</si>
  <si>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</si>
  <si>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</si>
  <si>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</si>
  <si>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</si>
  <si>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</si>
  <si>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</si>
  <si>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</si>
  <si>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</si>
  <si>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</si>
  <si>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</si>
  <si>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</si>
  <si>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</si>
  <si>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</si>
  <si>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</si>
  <si>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</si>
  <si>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</si>
  <si>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</si>
  <si>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</si>
  <si>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</si>
  <si>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</si>
  <si>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</si>
  <si>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</si>
  <si>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</si>
  <si>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</si>
  <si>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</si>
  <si>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</si>
  <si>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</si>
  <si>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</si>
  <si>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</si>
  <si>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</si>
  <si>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</si>
  <si>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</si>
  <si>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</si>
  <si>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</si>
  <si>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</si>
  <si>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</si>
  <si>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</si>
  <si>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</si>
  <si>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</si>
  <si>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</si>
  <si>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</si>
  <si>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</si>
  <si>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</si>
  <si>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</si>
  <si>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</si>
  <si>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</si>
  <si>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</si>
  <si>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</si>
  <si>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</si>
  <si>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</si>
  <si>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</si>
  <si>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</si>
  <si>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</si>
  <si>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</si>
  <si>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</si>
  <si>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</si>
  <si>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</si>
  <si>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</si>
  <si>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</si>
  <si>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</si>
  <si>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</si>
  <si>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</si>
  <si>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</si>
  <si>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</si>
  <si>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</si>
  <si>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</si>
  <si>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</si>
  <si>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</si>
  <si>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</si>
  <si>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</si>
  <si>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</si>
  <si>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</si>
  <si>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</si>
  <si>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</si>
  <si>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</si>
  <si>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</si>
  <si>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</si>
  <si>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</si>
  <si>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</si>
  <si>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</si>
  <si>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</si>
  <si>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</si>
  <si>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</si>
  <si>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</si>
  <si>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</si>
  <si>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</si>
  <si>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</si>
  <si>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</si>
  <si>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</si>
  <si>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</si>
  <si>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</si>
  <si>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</si>
  <si>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</si>
  <si>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</si>
  <si>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</si>
  <si>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</si>
  <si>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</si>
  <si>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</si>
  <si>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</si>
  <si>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</si>
  <si>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</si>
  <si>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</si>
  <si>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</si>
  <si>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</si>
  <si>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</si>
  <si>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</si>
  <si>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</si>
  <si>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</si>
  <si>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</si>
  <si>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</si>
  <si>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</si>
  <si>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</si>
  <si>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</si>
  <si>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</si>
  <si>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</si>
  <si>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</si>
  <si>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</si>
  <si>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</si>
  <si>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</si>
  <si>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</si>
  <si>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</si>
  <si>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</si>
  <si>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</si>
  <si>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</si>
  <si>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</si>
  <si>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</si>
  <si>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</si>
  <si>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</si>
  <si>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</si>
  <si>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</si>
  <si>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</si>
  <si>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</si>
  <si>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</si>
  <si>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</si>
  <si>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</si>
  <si>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</si>
  <si>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</si>
  <si>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</si>
  <si>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</si>
  <si>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</si>
  <si>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</si>
  <si>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</si>
  <si>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</si>
  <si>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</si>
  <si>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</si>
  <si>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</si>
  <si>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</si>
  <si>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</si>
  <si>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</si>
  <si>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</si>
  <si>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</si>
  <si>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</si>
  <si>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</si>
  <si>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</si>
  <si>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</si>
  <si>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</si>
  <si>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</si>
  <si>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</si>
  <si>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</si>
  <si>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</si>
  <si>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</si>
  <si>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</si>
  <si>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</si>
  <si>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</si>
  <si>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</si>
  <si>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</si>
  <si>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</si>
  <si>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</si>
  <si>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</si>
  <si>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</si>
  <si>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</si>
  <si>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</si>
  <si>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</si>
  <si>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</si>
  <si>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</si>
  <si>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</si>
  <si>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</si>
  <si>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</si>
  <si>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</si>
  <si>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</si>
  <si>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</si>
  <si>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</si>
  <si>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</si>
  <si>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</si>
  <si>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</si>
  <si>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</si>
  <si>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</si>
  <si>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</si>
  <si>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</si>
  <si>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</si>
  <si>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</si>
  <si>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</si>
  <si>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</si>
  <si>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</si>
  <si>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</si>
  <si>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</si>
  <si>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</si>
  <si>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</si>
  <si>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</si>
  <si>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</si>
  <si>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</si>
  <si>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</si>
  <si>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</si>
  <si>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</si>
  <si>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</si>
  <si>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</si>
  <si>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</si>
  <si>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</si>
  <si>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</si>
  <si>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</si>
  <si>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</si>
  <si>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</si>
  <si>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</si>
  <si>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</si>
  <si>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</si>
  <si>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</si>
  <si>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</si>
  <si>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</si>
  <si>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</si>
  <si>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</si>
  <si>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</si>
  <si>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</si>
  <si>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</si>
  <si>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</si>
  <si>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</si>
  <si>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</si>
  <si>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</si>
  <si>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</si>
  <si>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</si>
  <si>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</si>
  <si>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</si>
  <si>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</si>
  <si>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</si>
  <si>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</si>
  <si>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</si>
  <si>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</si>
  <si>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</si>
  <si>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</si>
  <si>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</si>
  <si>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</si>
  <si>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</si>
  <si>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</si>
  <si>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</si>
  <si>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</si>
  <si>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</si>
  <si>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</si>
  <si>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</si>
  <si>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</si>
  <si>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</si>
  <si>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</si>
  <si>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</si>
  <si>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</si>
  <si>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</si>
  <si>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</si>
  <si>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</si>
  <si>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</si>
  <si>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</si>
  <si>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</si>
  <si>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</si>
  <si>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</si>
  <si>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</si>
  <si>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</si>
  <si>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</si>
  <si>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</si>
  <si>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</si>
  <si>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</si>
  <si>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</si>
  <si>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</si>
  <si>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</si>
  <si>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</si>
  <si>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</si>
  <si>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</si>
  <si>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</si>
  <si>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</si>
  <si>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</si>
  <si>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</si>
  <si>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</si>
  <si>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</si>
  <si>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</si>
  <si>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</si>
  <si>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</si>
  <si>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</si>
  <si>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</si>
  <si>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</si>
  <si>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</si>
  <si>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</si>
  <si>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</si>
  <si>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</si>
  <si>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</si>
  <si>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</si>
  <si>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</si>
  <si>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</si>
  <si>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</si>
  <si>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</si>
  <si>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</si>
  <si>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</si>
  <si>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</si>
  <si>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</si>
  <si>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</si>
  <si>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</si>
  <si>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</si>
  <si>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</si>
  <si>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</si>
  <si>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</si>
  <si>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</si>
  <si>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</si>
  <si>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</si>
  <si>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</si>
  <si>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</si>
  <si>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</si>
  <si>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</si>
  <si>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</si>
  <si>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</si>
  <si>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</si>
  <si>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</si>
  <si>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</si>
  <si>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</si>
  <si>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</si>
  <si>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</si>
  <si>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</si>
  <si>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</si>
  <si>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</si>
  <si>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</si>
  <si>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</si>
  <si>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</si>
  <si>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</si>
  <si>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</si>
  <si>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</si>
  <si>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</si>
  <si>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</si>
  <si>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</si>
  <si>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</si>
  <si>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</si>
  <si>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</si>
  <si>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</si>
  <si>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</si>
  <si>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</si>
  <si>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</si>
  <si>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</si>
  <si>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</si>
  <si>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</si>
  <si>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</si>
  <si>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</si>
  <si>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</si>
  <si>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</si>
  <si>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</si>
  <si>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</si>
  <si>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</si>
  <si>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</si>
  <si>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</si>
  <si>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</si>
  <si>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</si>
  <si>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</si>
  <si>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</si>
  <si>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</si>
  <si>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</si>
  <si>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</si>
  <si>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</si>
  <si>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</si>
  <si>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</si>
  <si>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</si>
  <si>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</si>
  <si>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</si>
  <si>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</si>
  <si>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</si>
  <si>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</si>
  <si>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</si>
  <si>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</si>
  <si>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</si>
  <si>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</si>
  <si>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</si>
  <si>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</si>
  <si>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</si>
  <si>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</si>
  <si>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</si>
  <si>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</si>
  <si>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</si>
  <si>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</si>
  <si>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</si>
  <si>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</si>
  <si>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</si>
  <si>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</si>
  <si>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</si>
  <si>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</si>
  <si>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</si>
  <si>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</si>
  <si>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</si>
  <si>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</si>
  <si>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</si>
  <si>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</si>
  <si>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</si>
  <si>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</si>
  <si>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</si>
  <si>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</si>
  <si>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</si>
  <si>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</si>
  <si>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</si>
  <si>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</si>
  <si>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</si>
  <si>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</si>
  <si>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</si>
  <si>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</si>
  <si>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</si>
  <si>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</si>
  <si>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</si>
  <si>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</si>
  <si>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</si>
  <si>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</si>
  <si>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</si>
  <si>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</si>
  <si>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</si>
  <si>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</si>
  <si>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</si>
  <si>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</si>
  <si>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</si>
  <si>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</si>
  <si>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</si>
  <si>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</si>
  <si>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</si>
  <si>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</si>
  <si>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</si>
  <si>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</si>
  <si>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</si>
  <si>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</si>
  <si>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</si>
  <si>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</si>
  <si>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</si>
  <si>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</si>
  <si>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</si>
  <si>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</si>
  <si>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</si>
  <si>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</si>
  <si>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</si>
  <si>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</si>
  <si>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</si>
  <si>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</si>
  <si>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</si>
  <si>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</si>
  <si>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</si>
  <si>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</si>
  <si>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</si>
  <si>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</si>
  <si>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</si>
  <si>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</si>
  <si>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</si>
  <si>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</si>
  <si>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</si>
  <si>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</si>
  <si>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</si>
  <si>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</si>
  <si>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</si>
  <si>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</si>
  <si>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</si>
  <si>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</si>
  <si>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</si>
  <si>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</si>
  <si>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</si>
  <si>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</si>
  <si>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</si>
  <si>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</si>
  <si>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</si>
  <si>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</si>
  <si>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</si>
  <si>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</si>
  <si>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</si>
  <si>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</si>
  <si>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</si>
  <si>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</si>
  <si>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</si>
  <si>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</si>
  <si>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</si>
  <si>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</si>
  <si>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</si>
  <si>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</si>
  <si>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</si>
  <si>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</si>
  <si>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</si>
  <si>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</si>
  <si>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</si>
  <si>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</si>
  <si>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</si>
  <si>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</si>
  <si>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</si>
  <si>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</si>
  <si>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</si>
  <si>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</si>
  <si>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</si>
  <si>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</si>
  <si>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</si>
  <si>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</si>
  <si>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</si>
  <si>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</si>
  <si>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</si>
  <si>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</si>
  <si>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</si>
  <si>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</si>
  <si>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</si>
  <si>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</si>
  <si>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</si>
  <si>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</si>
  <si>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</si>
  <si>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</si>
  <si>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</si>
  <si>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</si>
  <si>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</si>
  <si>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</si>
  <si>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</si>
  <si>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</si>
  <si>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</si>
  <si>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</si>
  <si>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</si>
  <si>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</si>
  <si>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</si>
  <si>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</si>
  <si>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</si>
  <si>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</si>
  <si>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</si>
  <si>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</si>
  <si>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</si>
  <si>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</si>
  <si>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</si>
  <si>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</si>
  <si>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</si>
  <si>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</si>
  <si>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</si>
  <si>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</si>
  <si>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</si>
  <si>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</si>
  <si>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</si>
  <si>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</si>
  <si>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</si>
  <si>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</si>
  <si>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</si>
  <si>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</si>
  <si>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</si>
  <si>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</si>
  <si>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</si>
  <si>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</si>
  <si>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</si>
  <si>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</si>
  <si>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</si>
  <si>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</si>
  <si>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</si>
  <si>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</si>
  <si>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</si>
  <si>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</si>
  <si>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</si>
  <si>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</si>
  <si>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</si>
  <si>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</si>
  <si>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</si>
  <si>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</si>
  <si>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</si>
  <si>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</si>
  <si>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</si>
  <si>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</si>
  <si>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</si>
  <si>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</si>
  <si>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</si>
  <si>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</si>
  <si>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</si>
  <si>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</si>
  <si>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</si>
  <si>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</si>
  <si>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</si>
  <si>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</si>
  <si>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</si>
  <si>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</si>
  <si>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</si>
  <si>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</si>
  <si>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</si>
  <si>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</si>
  <si>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</si>
  <si>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</si>
  <si>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</si>
  <si>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</si>
  <si>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</si>
  <si>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</si>
  <si>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</si>
  <si>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</si>
  <si>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</si>
  <si>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</si>
  <si>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</si>
  <si>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</si>
  <si>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</si>
  <si>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</si>
  <si>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</si>
  <si>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</si>
  <si>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</si>
  <si>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</si>
  <si>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</si>
  <si>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</si>
  <si>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</si>
  <si>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</si>
  <si>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</si>
  <si>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</si>
  <si>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</si>
  <si>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</si>
  <si>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</si>
  <si>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</si>
  <si>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</si>
  <si>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</si>
  <si>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</si>
  <si>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</si>
  <si>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</si>
  <si>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</si>
  <si>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</si>
  <si>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</si>
  <si>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</si>
  <si>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</si>
  <si>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</si>
  <si>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</si>
  <si>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</si>
  <si>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</si>
  <si>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</si>
  <si>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</si>
  <si>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</si>
  <si>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</si>
  <si>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</si>
  <si>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</si>
  <si>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</si>
  <si>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</si>
  <si>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</si>
  <si>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</si>
  <si>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</si>
  <si>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</si>
  <si>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</si>
  <si>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</si>
  <si>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</si>
  <si>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</si>
  <si>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</si>
  <si>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</si>
  <si>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</si>
  <si>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</si>
  <si>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</si>
  <si>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</si>
  <si>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</si>
  <si>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</si>
  <si>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</si>
  <si>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</si>
  <si>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</si>
  <si>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</si>
  <si>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</si>
  <si>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</si>
  <si>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</si>
  <si>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</si>
  <si>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</si>
  <si>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</si>
  <si>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</si>
  <si>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</si>
  <si>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</si>
  <si>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</si>
  <si>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</si>
  <si>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</si>
  <si>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</si>
  <si>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</si>
  <si>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</si>
  <si>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</si>
  <si>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</si>
  <si>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</si>
  <si>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</si>
  <si>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</si>
  <si>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</si>
  <si>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</si>
  <si>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</si>
  <si>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</si>
  <si>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</si>
  <si>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</si>
  <si>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</si>
  <si>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</si>
  <si>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</si>
  <si>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</si>
  <si>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</si>
  <si>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</si>
  <si>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</si>
  <si>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</si>
  <si>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</si>
  <si>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</si>
  <si>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</si>
  <si>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</si>
  <si>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</si>
  <si>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</si>
  <si>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</si>
  <si>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</si>
  <si>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</si>
  <si>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</si>
  <si>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</si>
  <si>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</si>
  <si>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</si>
  <si>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</si>
  <si>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</si>
  <si>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</si>
  <si>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</si>
  <si>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</si>
  <si>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</si>
  <si>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</si>
  <si>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</si>
  <si>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</si>
  <si>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</si>
  <si>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</si>
  <si>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</si>
  <si>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</si>
  <si>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</si>
  <si>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</si>
  <si>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</si>
  <si>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</si>
  <si>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</si>
  <si>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</si>
  <si>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</si>
  <si>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</si>
  <si>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</si>
  <si>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</si>
  <si>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</si>
  <si>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</si>
  <si>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</si>
  <si>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</si>
  <si>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</si>
  <si>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</si>
  <si>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</si>
  <si>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</si>
  <si>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</si>
  <si>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</si>
  <si>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</si>
  <si>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</si>
  <si>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</si>
  <si>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</si>
  <si>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</si>
  <si>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</si>
  <si>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</si>
  <si>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</si>
  <si>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</si>
  <si>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</si>
  <si>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</si>
  <si>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</si>
  <si>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</si>
  <si>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</si>
  <si>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</si>
  <si>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</si>
  <si>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</si>
  <si>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</si>
  <si>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</si>
  <si>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</si>
  <si>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</si>
  <si>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</si>
  <si>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</si>
  <si>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</si>
  <si>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</si>
  <si>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</si>
  <si>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</si>
  <si>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</si>
  <si>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</si>
  <si>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</si>
  <si>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</si>
  <si>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</si>
  <si>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</si>
  <si>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</si>
  <si>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</si>
  <si>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</si>
  <si>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</si>
  <si>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</si>
  <si>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</si>
  <si>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</si>
  <si>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</si>
  <si>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</si>
  <si>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</si>
  <si>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</si>
  <si>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</si>
  <si>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</si>
  <si>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</si>
  <si>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</si>
  <si>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</si>
  <si>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</si>
  <si>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</si>
  <si>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</si>
  <si>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</si>
  <si>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</si>
  <si>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</si>
  <si>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</si>
  <si>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</si>
  <si>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</si>
  <si>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</si>
  <si>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</si>
  <si>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</si>
  <si>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</si>
  <si>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</si>
  <si>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</si>
  <si>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</si>
  <si>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</si>
  <si>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</si>
  <si>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</si>
  <si>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</si>
  <si>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</si>
  <si>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</si>
  <si>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</si>
  <si>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</si>
  <si>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</si>
  <si>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</si>
  <si>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</si>
  <si>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</si>
  <si>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</si>
  <si>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</si>
  <si>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</si>
  <si>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</si>
  <si>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</si>
  <si>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</si>
  <si>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</si>
  <si>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</si>
  <si>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</si>
  <si>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</si>
  <si>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</si>
  <si>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</si>
  <si>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</si>
  <si>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</si>
  <si>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</si>
  <si>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</si>
  <si>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</si>
  <si>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</si>
  <si>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</si>
  <si>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</si>
  <si>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</si>
  <si>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</si>
  <si>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</si>
  <si>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</si>
  <si>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</si>
  <si>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</si>
  <si>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</si>
  <si>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</si>
  <si>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</si>
  <si>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</si>
  <si>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</si>
  <si>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</si>
  <si>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</si>
  <si>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</si>
  <si>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</si>
  <si>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</si>
  <si>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</si>
  <si>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</si>
  <si>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</si>
  <si>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</si>
  <si>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</si>
  <si>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</si>
  <si>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</si>
  <si>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</si>
  <si>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</si>
  <si>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</si>
  <si>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</si>
  <si>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</si>
  <si>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</si>
  <si>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</si>
  <si>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</si>
  <si>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</si>
  <si>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</si>
  <si>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</si>
  <si>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</si>
  <si>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</si>
  <si>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</si>
  <si>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</si>
  <si>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</si>
  <si>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</si>
  <si>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</si>
  <si>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</si>
  <si>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</si>
  <si>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</si>
  <si>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</si>
  <si>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</si>
  <si>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</si>
  <si>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</si>
  <si>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</si>
  <si>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</si>
  <si>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</si>
  <si>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</si>
  <si>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</si>
  <si>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</si>
  <si>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</si>
  <si>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</si>
  <si>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</si>
  <si>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</si>
  <si>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</si>
  <si>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</si>
  <si>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</si>
  <si>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</si>
  <si>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</si>
  <si>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</si>
  <si>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</si>
  <si>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</si>
  <si>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</si>
  <si>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</si>
  <si>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</si>
  <si>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</si>
  <si>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</si>
  <si>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</si>
  <si>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</si>
  <si>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</si>
  <si>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</si>
  <si>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</si>
  <si>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</si>
  <si>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</si>
  <si>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</si>
  <si>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</si>
  <si>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</si>
  <si>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</si>
  <si>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</si>
  <si>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</si>
  <si>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</si>
  <si>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</si>
  <si>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</si>
  <si>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</si>
  <si>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</si>
  <si>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</si>
  <si>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</si>
  <si>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</si>
  <si>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</si>
  <si>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</si>
  <si>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</si>
  <si>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</si>
  <si>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</si>
  <si>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</si>
  <si>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</si>
  <si>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</si>
  <si>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</si>
  <si>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</si>
  <si>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</si>
  <si>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</si>
  <si>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</si>
  <si>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</si>
  <si>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</si>
  <si>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</si>
  <si>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</si>
  <si>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</si>
  <si>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</si>
  <si>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</si>
  <si>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</si>
  <si>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</si>
  <si>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</si>
  <si>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</si>
  <si>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</si>
  <si>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</si>
  <si>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</si>
  <si>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</si>
  <si>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</si>
  <si>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</si>
  <si>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</si>
  <si>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</si>
  <si>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</si>
  <si>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</si>
  <si>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</si>
  <si>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</si>
  <si>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</si>
  <si>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</si>
  <si>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</si>
  <si>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</si>
  <si>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</si>
  <si>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</si>
  <si>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</si>
  <si>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</si>
  <si>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</si>
  <si>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</si>
  <si>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</si>
  <si>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</si>
  <si>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</si>
  <si>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</si>
  <si>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</si>
  <si>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</si>
  <si>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</si>
  <si>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</si>
  <si>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</si>
  <si>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</si>
  <si>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</si>
  <si>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</si>
  <si>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</si>
  <si>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</si>
  <si>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</si>
  <si>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</si>
  <si>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</si>
  <si>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</si>
  <si>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</si>
  <si>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</si>
  <si>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</si>
  <si>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</si>
  <si>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</si>
  <si>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</si>
  <si>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</si>
  <si>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</si>
  <si>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</si>
  <si>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</si>
  <si>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</si>
  <si>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</si>
  <si>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</si>
  <si>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</si>
  <si>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</si>
  <si>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</si>
  <si>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</si>
  <si>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</si>
  <si>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</si>
  <si>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</si>
  <si>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</si>
  <si>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</si>
  <si>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</si>
  <si>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</si>
  <si>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</si>
  <si>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</si>
  <si>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</si>
  <si>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</si>
  <si>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</si>
  <si>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</si>
  <si>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</si>
  <si>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</si>
  <si>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</si>
  <si>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</si>
  <si>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</si>
  <si>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</si>
  <si>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</si>
  <si>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</si>
  <si>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</si>
  <si>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</si>
  <si>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</si>
  <si>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</si>
  <si>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</si>
  <si>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</si>
  <si>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</si>
  <si>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</si>
  <si>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</si>
  <si>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</si>
  <si>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</si>
  <si>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</si>
  <si>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</si>
  <si>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</si>
  <si>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</si>
  <si>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</si>
  <si>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</si>
  <si>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</si>
  <si>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</si>
  <si>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</si>
  <si>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</si>
  <si>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</si>
  <si>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</si>
  <si>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</si>
  <si>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</si>
  <si>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</si>
  <si>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</si>
  <si>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</si>
  <si>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</si>
  <si>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</si>
  <si>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</si>
  <si>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</si>
  <si>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</si>
  <si>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</si>
  <si>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</si>
  <si>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</si>
  <si>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</si>
  <si>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</si>
  <si>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</si>
  <si>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</si>
  <si>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</si>
  <si>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</si>
  <si>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</si>
  <si>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</si>
  <si>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</si>
  <si>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</si>
  <si>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</si>
  <si>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</si>
  <si>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</si>
  <si>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</si>
  <si>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</si>
  <si>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</si>
  <si>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</si>
  <si>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</si>
  <si>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</si>
  <si>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</si>
  <si>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</si>
  <si>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</si>
  <si>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</si>
  <si>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</si>
  <si>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</si>
  <si>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</si>
  <si>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</si>
  <si>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</si>
  <si>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</si>
  <si>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</si>
  <si>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</si>
  <si>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</si>
  <si>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</si>
  <si>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</si>
  <si>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</si>
  <si>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</si>
  <si>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</si>
  <si>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</si>
  <si>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</si>
  <si>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</si>
  <si>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</si>
  <si>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</si>
  <si>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</si>
  <si>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</si>
  <si>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</si>
  <si>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</si>
  <si>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</si>
  <si>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</si>
  <si>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</si>
  <si>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</si>
  <si>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</si>
  <si>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</si>
  <si>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</si>
  <si>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</si>
  <si>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</si>
  <si>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</si>
  <si>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</si>
  <si>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</si>
  <si>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</si>
  <si>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</si>
  <si>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</si>
  <si>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</si>
  <si>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</si>
  <si>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</si>
  <si>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</si>
  <si>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</si>
  <si>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</si>
  <si>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</si>
  <si>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</si>
  <si>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</si>
  <si>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</si>
  <si>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</si>
  <si>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</si>
  <si>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</si>
  <si>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</si>
  <si>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</si>
  <si>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</si>
  <si>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</si>
  <si>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</si>
  <si>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</si>
  <si>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</si>
  <si>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</si>
  <si>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</si>
  <si>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</si>
  <si>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</si>
  <si>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</si>
  <si>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</si>
  <si>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</si>
  <si>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</si>
  <si>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</si>
  <si>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</si>
  <si>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</si>
  <si>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</si>
  <si>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</si>
  <si>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</si>
  <si>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</si>
  <si>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</si>
  <si>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</si>
  <si>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</si>
  <si>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</si>
  <si>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</si>
  <si>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</si>
  <si>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</si>
  <si>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</si>
  <si>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</si>
  <si>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</si>
  <si>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</si>
  <si>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</si>
  <si>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</si>
  <si>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</si>
  <si>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</si>
  <si>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</si>
  <si>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</si>
  <si>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</si>
  <si>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</si>
  <si>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</si>
  <si>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</si>
  <si>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</si>
  <si>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</si>
  <si>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</si>
  <si>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</si>
  <si>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</si>
  <si>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</si>
  <si>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</si>
  <si>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</si>
  <si>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</si>
  <si>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</si>
  <si>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</si>
  <si>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</si>
  <si>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</si>
  <si>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</si>
  <si>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</si>
  <si>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</si>
  <si>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</si>
  <si>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</si>
  <si>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</si>
  <si>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</si>
  <si>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</si>
  <si>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</si>
  <si>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</si>
  <si>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</si>
  <si>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</si>
  <si>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</si>
  <si>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</si>
  <si>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</si>
  <si>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</si>
  <si>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</si>
  <si>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</si>
  <si>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</si>
  <si>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</si>
  <si>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</si>
  <si>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</si>
  <si>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</si>
  <si>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</si>
  <si>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</si>
  <si>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</si>
  <si>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</si>
  <si>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</si>
  <si>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</si>
  <si>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</si>
  <si>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</si>
  <si>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</si>
  <si>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</si>
  <si>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</si>
  <si>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</si>
  <si>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</si>
  <si>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</si>
  <si>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</si>
  <si>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</si>
  <si>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</si>
  <si>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</si>
  <si>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</si>
  <si>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</si>
  <si>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</si>
  <si>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</si>
  <si>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</si>
  <si>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</si>
  <si>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</si>
  <si>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</si>
  <si>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</si>
  <si>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</si>
  <si>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</si>
  <si>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</si>
  <si>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</si>
  <si>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</si>
  <si>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</si>
  <si>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</si>
  <si>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</si>
  <si>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</si>
  <si>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</si>
  <si>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</si>
  <si>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</si>
  <si>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</si>
  <si>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</si>
  <si>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</si>
  <si>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</si>
  <si>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</si>
  <si>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</si>
  <si>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</si>
  <si>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</si>
  <si>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</si>
  <si>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</si>
  <si>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</si>
  <si>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</si>
  <si>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</si>
  <si>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</si>
  <si>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</si>
  <si>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</si>
  <si>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</si>
  <si>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</si>
  <si>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</si>
  <si>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</si>
  <si>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</si>
  <si>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</si>
  <si>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</si>
  <si>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</si>
  <si>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</si>
  <si>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</si>
  <si>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</si>
  <si>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</si>
  <si>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</si>
  <si>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</si>
  <si>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</si>
  <si>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</si>
  <si>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</si>
  <si>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</si>
  <si>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</si>
  <si>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</si>
  <si>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</si>
  <si>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</si>
  <si>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</si>
  <si>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</si>
  <si>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</si>
  <si>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</si>
  <si>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</si>
  <si>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</si>
  <si>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</si>
  <si>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</si>
  <si>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</si>
  <si>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</si>
  <si>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</si>
  <si>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</si>
  <si>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</si>
  <si>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</si>
  <si>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</si>
  <si>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</si>
  <si>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</si>
  <si>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</si>
  <si>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</si>
  <si>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</si>
  <si>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</si>
  <si>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</si>
  <si>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</si>
  <si>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</si>
  <si>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</si>
  <si>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</si>
  <si>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</si>
  <si>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</si>
  <si>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</si>
  <si>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</si>
  <si>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</si>
  <si>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</si>
  <si>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</si>
  <si>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</si>
  <si>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</si>
  <si>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</si>
  <si>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</si>
  <si>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</si>
  <si>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</si>
  <si>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</si>
  <si>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</si>
  <si>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</si>
  <si>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</si>
  <si>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</si>
  <si>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</si>
  <si>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</si>
  <si>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</si>
  <si>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</si>
  <si>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</si>
  <si>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</si>
  <si>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</si>
  <si>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</si>
  <si>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</si>
  <si>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</si>
  <si>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</si>
  <si>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</si>
  <si>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</si>
  <si>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</si>
  <si>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</si>
  <si>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</si>
  <si>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</si>
  <si>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</si>
  <si>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</si>
  <si>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</si>
  <si>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</si>
  <si>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</si>
  <si>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</si>
  <si>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</si>
  <si>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</si>
  <si>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</si>
  <si>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</si>
  <si>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</si>
  <si>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</si>
  <si>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</si>
  <si>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</si>
  <si>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</si>
  <si>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</si>
  <si>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</si>
  <si>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</si>
  <si>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</si>
  <si>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</si>
  <si>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</si>
  <si>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</si>
  <si>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</si>
  <si>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</si>
  <si>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</si>
  <si>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</si>
  <si>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</si>
  <si>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</si>
  <si>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</si>
  <si>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</si>
  <si>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</si>
  <si>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</si>
  <si>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</si>
  <si>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</si>
  <si>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</si>
  <si>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</si>
  <si>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</si>
  <si>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</si>
  <si>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</si>
  <si>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</si>
  <si>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</si>
  <si>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</si>
  <si>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</si>
  <si>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</si>
  <si>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</si>
  <si>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</si>
  <si>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</si>
  <si>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</si>
  <si>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</si>
  <si>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</si>
  <si>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</si>
  <si>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</si>
  <si>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</si>
  <si>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</si>
  <si>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</si>
  <si>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</si>
  <si>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</si>
  <si>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</si>
  <si>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</si>
  <si>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</si>
  <si>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</si>
  <si>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</si>
  <si>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</si>
  <si>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</si>
  <si>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</si>
  <si>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</si>
  <si>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</si>
  <si>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</si>
  <si>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</si>
  <si>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</si>
  <si>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</si>
  <si>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</si>
  <si>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</si>
  <si>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</si>
  <si>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</si>
  <si>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</si>
  <si>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</si>
  <si>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</si>
  <si>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</si>
  <si>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</si>
  <si>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</si>
  <si>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</si>
  <si>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</si>
  <si>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</si>
  <si>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</si>
  <si>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</si>
  <si>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</si>
  <si>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</si>
  <si>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</si>
  <si>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</si>
  <si>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</si>
  <si>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</si>
  <si>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</si>
  <si>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</si>
  <si>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</si>
  <si>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</si>
  <si>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</si>
  <si>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</si>
  <si>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</si>
  <si>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</si>
  <si>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</si>
  <si>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</si>
  <si>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</si>
  <si>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</si>
  <si>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</si>
  <si>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</si>
  <si>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</si>
  <si>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</si>
  <si>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</si>
  <si>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</si>
  <si>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</si>
  <si>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</si>
  <si>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</si>
  <si>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</si>
  <si>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</si>
  <si>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</si>
  <si>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</si>
  <si>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</si>
  <si>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</si>
  <si>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</si>
  <si>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</si>
  <si>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</si>
  <si>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</si>
  <si>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</si>
  <si>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</si>
  <si>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</si>
  <si>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</si>
  <si>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</si>
  <si>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</si>
  <si>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</si>
  <si>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</si>
  <si>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</si>
  <si>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</si>
  <si>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</si>
  <si>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</si>
  <si>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</si>
  <si>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</si>
  <si>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</si>
  <si>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</si>
  <si>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</si>
  <si>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</si>
  <si>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</si>
  <si>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</si>
  <si>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</si>
  <si>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</si>
  <si>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</si>
  <si>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</si>
  <si>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</si>
  <si>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</si>
  <si>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</si>
  <si>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</si>
  <si>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</si>
  <si>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</si>
  <si>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</si>
  <si>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</si>
  <si>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</si>
  <si>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</si>
  <si>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</si>
  <si>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</si>
  <si>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</si>
  <si>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</si>
  <si>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</si>
  <si>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</si>
  <si>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</si>
  <si>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</si>
  <si>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</si>
  <si>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</si>
  <si>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</si>
  <si>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</si>
  <si>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</si>
  <si>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</si>
  <si>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</si>
  <si>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</si>
  <si>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</si>
  <si>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</si>
  <si>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</si>
  <si>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</si>
  <si>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</si>
  <si>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</si>
  <si>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</si>
  <si>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</si>
  <si>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</si>
  <si>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</si>
  <si>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</si>
  <si>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</si>
  <si>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</si>
  <si>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</si>
  <si>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</si>
  <si>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</si>
  <si>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</si>
  <si>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</si>
  <si>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</si>
  <si>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</si>
  <si>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</si>
  <si>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</si>
  <si>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</si>
  <si>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</si>
  <si>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</si>
  <si>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</si>
  <si>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</si>
  <si>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</si>
  <si>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</si>
  <si>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</si>
  <si>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</si>
  <si>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</si>
  <si>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</si>
  <si>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</si>
  <si>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</si>
  <si>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</si>
  <si>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</si>
  <si>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</si>
  <si>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</si>
  <si>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</si>
  <si>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</si>
  <si>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</si>
  <si>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</si>
  <si>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</si>
  <si>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</si>
  <si>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</si>
  <si>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</si>
  <si>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</si>
  <si>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</si>
  <si>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</si>
  <si>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</si>
  <si>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</si>
  <si>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</si>
  <si>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</si>
  <si>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</si>
  <si>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</si>
  <si>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</si>
  <si>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</si>
  <si>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</si>
  <si>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</si>
  <si>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</si>
  <si>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</si>
  <si>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</si>
  <si>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</si>
  <si>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</si>
  <si>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</si>
  <si>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</si>
  <si>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</si>
  <si>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</si>
  <si>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</si>
  <si>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</si>
  <si>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</si>
  <si>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</si>
  <si>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</si>
  <si>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</si>
  <si>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</si>
  <si>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</si>
  <si>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</si>
  <si>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</si>
  <si>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</si>
  <si>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</si>
  <si>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</si>
  <si>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</si>
  <si>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</si>
  <si>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</si>
  <si>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</si>
  <si>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</si>
  <si>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</si>
  <si>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</si>
  <si>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</si>
  <si>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</si>
  <si>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</si>
  <si>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</si>
  <si>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</si>
  <si>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</si>
  <si>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</si>
  <si>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</si>
  <si>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</si>
  <si>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</si>
  <si>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</si>
  <si>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</si>
  <si>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</si>
  <si>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</si>
  <si>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</si>
  <si>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</si>
  <si>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</si>
  <si>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</si>
  <si>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</si>
  <si>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</si>
  <si>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</si>
  <si>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</si>
  <si>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</si>
  <si>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</si>
  <si>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</si>
  <si>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</si>
  <si>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</si>
  <si>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</si>
  <si>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</si>
  <si>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</si>
  <si>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</si>
  <si>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</si>
  <si>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</si>
  <si>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</si>
  <si>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</si>
  <si>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</si>
  <si>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</si>
  <si>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</si>
  <si>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</si>
  <si>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</si>
  <si>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</si>
  <si>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</si>
  <si>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</si>
  <si>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</si>
  <si>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</si>
  <si>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</si>
  <si>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</si>
  <si>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</si>
  <si>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</si>
  <si>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</si>
  <si>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</si>
  <si>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</si>
  <si>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</si>
  <si>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</si>
  <si>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</si>
  <si>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</si>
  <si>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</si>
  <si>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</si>
  <si>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</si>
  <si>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</si>
  <si>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</si>
  <si>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</si>
  <si>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</si>
  <si>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</si>
  <si>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</si>
  <si>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</si>
  <si>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</si>
  <si>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</si>
  <si>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</si>
  <si>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</si>
  <si>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</si>
  <si>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</si>
  <si>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</si>
  <si>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</si>
  <si>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</si>
  <si>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</si>
  <si>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</si>
  <si>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</si>
  <si>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</si>
  <si>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</si>
  <si>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</si>
  <si>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</si>
  <si>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</si>
  <si>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</si>
  <si>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</si>
  <si>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</si>
  <si>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</si>
  <si>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</si>
  <si>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</si>
  <si>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</si>
  <si>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</si>
  <si>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</si>
  <si>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</si>
  <si>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</si>
  <si>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</si>
  <si>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</si>
  <si>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</si>
  <si>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</si>
  <si>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</si>
  <si>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</si>
  <si>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</si>
  <si>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</si>
  <si>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</si>
  <si>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</si>
  <si>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</si>
  <si>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</si>
  <si>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</si>
  <si>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</si>
  <si>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</si>
  <si>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</si>
  <si>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</si>
  <si>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</si>
  <si>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</si>
  <si>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</si>
  <si>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</si>
  <si>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</si>
  <si>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</si>
  <si>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</si>
  <si>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</si>
  <si>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</si>
  <si>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</si>
  <si>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</si>
  <si>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</si>
  <si>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</si>
  <si>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</si>
  <si>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</si>
  <si>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</si>
  <si>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</si>
  <si>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</si>
  <si>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</si>
  <si>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</si>
  <si>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</si>
  <si>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</si>
  <si>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</si>
  <si>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</si>
  <si>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</si>
  <si>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</si>
  <si>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</si>
  <si>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</si>
  <si>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</si>
  <si>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</si>
  <si>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</si>
  <si>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</si>
  <si>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</si>
  <si>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</si>
  <si>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</si>
  <si>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</si>
  <si>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</si>
  <si>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</si>
  <si>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</si>
  <si>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</si>
  <si>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</si>
  <si>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</si>
  <si>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</si>
  <si>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</si>
  <si>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</si>
  <si>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</si>
  <si>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</si>
  <si>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</si>
  <si>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</si>
  <si>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</si>
  <si>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</si>
  <si>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</si>
  <si>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</si>
  <si>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</si>
  <si>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</si>
  <si>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</si>
  <si>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</si>
  <si>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</si>
  <si>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</si>
  <si>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</si>
  <si>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</si>
  <si>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</si>
  <si>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</si>
  <si>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</si>
  <si>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</si>
  <si>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</si>
  <si>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</si>
  <si>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</si>
  <si>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</si>
  <si>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</si>
  <si>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</si>
  <si>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</si>
  <si>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</si>
  <si>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</si>
  <si>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</si>
  <si>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</si>
  <si>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</si>
  <si>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</si>
  <si>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</si>
  <si>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</si>
  <si>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</si>
  <si>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</si>
  <si>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</si>
  <si>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</si>
  <si>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</si>
  <si>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</si>
  <si>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</si>
  <si>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</si>
  <si>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</si>
  <si>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</si>
  <si>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</si>
  <si>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</si>
  <si>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</si>
  <si>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</si>
  <si>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</si>
  <si>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</si>
  <si>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</si>
  <si>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</si>
  <si>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</si>
  <si>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</si>
  <si>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</si>
  <si>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</si>
  <si>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</si>
  <si>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</si>
  <si>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</si>
  <si>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</si>
  <si>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</si>
  <si>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</si>
  <si>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</si>
  <si>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</si>
  <si>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</si>
  <si>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</si>
  <si>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</si>
  <si>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</si>
  <si>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</si>
  <si>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</si>
  <si>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</si>
  <si>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</si>
  <si>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</si>
  <si>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</si>
  <si>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</si>
  <si>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</si>
  <si>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</si>
  <si>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</si>
  <si>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</si>
  <si>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</si>
  <si>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</si>
  <si>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</si>
  <si>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</si>
  <si>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</si>
  <si>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</si>
  <si>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</si>
  <si>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</si>
  <si>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</si>
  <si>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</si>
  <si>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</si>
  <si>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</si>
  <si>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</si>
  <si>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</si>
  <si>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</si>
  <si>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</si>
  <si>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</si>
  <si>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</si>
  <si>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</si>
  <si>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</si>
  <si>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</si>
  <si>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</si>
  <si>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</si>
  <si>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</si>
  <si>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</si>
  <si>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</si>
  <si>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</si>
  <si>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</si>
  <si>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</si>
  <si>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</si>
  <si>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</si>
  <si>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</si>
  <si>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</si>
  <si>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</si>
  <si>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</si>
  <si>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</si>
  <si>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</si>
  <si>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</si>
  <si>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</si>
  <si>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</si>
  <si>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</si>
  <si>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</si>
  <si>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</si>
  <si>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</si>
  <si>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</si>
  <si>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</si>
  <si>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</si>
  <si>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</si>
  <si>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</si>
  <si>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</si>
  <si>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</si>
  <si>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</si>
  <si>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</si>
  <si>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</si>
  <si>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</si>
  <si>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</si>
  <si>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</si>
  <si>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</si>
  <si>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</si>
  <si>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</si>
  <si>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</si>
  <si>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</si>
  <si>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</si>
  <si>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</si>
  <si>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</si>
  <si>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</si>
  <si>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</si>
  <si>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</si>
  <si>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</si>
  <si>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</si>
  <si>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</si>
  <si>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</si>
  <si>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</si>
  <si>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</si>
  <si>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</si>
  <si>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</si>
  <si>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</si>
  <si>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</si>
  <si>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</si>
  <si>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</si>
  <si>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</si>
  <si>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</si>
  <si>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</si>
  <si>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</si>
  <si>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</si>
  <si>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</si>
  <si>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</si>
  <si>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</si>
  <si>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</si>
  <si>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</si>
  <si>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</si>
  <si>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</si>
  <si>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</si>
  <si>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</si>
  <si>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</si>
  <si>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</si>
  <si>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</si>
  <si>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</si>
  <si>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</si>
  <si>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</si>
  <si>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</si>
  <si>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</si>
  <si>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</si>
  <si>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</si>
  <si>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</si>
  <si>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</si>
  <si>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</si>
  <si>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</si>
  <si>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</si>
  <si>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</si>
  <si>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</si>
  <si>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</si>
  <si>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</si>
  <si>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</si>
  <si>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</si>
  <si>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</si>
  <si>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</si>
  <si>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</si>
  <si>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</si>
  <si>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</si>
  <si>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</si>
  <si>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</si>
  <si>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</si>
  <si>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</si>
  <si>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</si>
  <si>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</si>
  <si>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</si>
  <si>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</si>
  <si>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</si>
  <si>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</si>
  <si>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</si>
  <si>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</si>
  <si>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</si>
  <si>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</si>
  <si>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</si>
  <si>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</si>
  <si>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</si>
  <si>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</si>
  <si>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</si>
  <si>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</si>
  <si>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</si>
  <si>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</si>
  <si>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</si>
  <si>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</si>
  <si>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</si>
  <si>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</si>
  <si>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</si>
  <si>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</si>
  <si>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</si>
  <si>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</si>
  <si>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</si>
  <si>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</si>
  <si>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</si>
  <si>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</si>
  <si>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</si>
  <si>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</si>
  <si>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</si>
  <si>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</si>
  <si>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</si>
  <si>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</si>
  <si>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</si>
  <si>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</si>
  <si>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</si>
  <si>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</si>
  <si>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</si>
  <si>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</si>
  <si>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</si>
  <si>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</si>
  <si>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</si>
  <si>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</si>
  <si>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</si>
  <si>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</si>
  <si>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</si>
  <si>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</si>
  <si>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</si>
  <si>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</si>
  <si>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</si>
  <si>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</si>
  <si>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</si>
  <si>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</si>
  <si>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</si>
  <si>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</si>
  <si>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</si>
  <si>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</si>
  <si>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</si>
  <si>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</si>
  <si>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</si>
  <si>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</si>
  <si>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</si>
  <si>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</si>
  <si>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</si>
  <si>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</si>
  <si>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</si>
  <si>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</si>
  <si>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</si>
  <si>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</si>
  <si>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</si>
  <si>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</si>
  <si>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</si>
  <si>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</si>
  <si>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</si>
  <si>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</si>
  <si>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</si>
  <si>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</si>
  <si>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</si>
  <si>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</si>
  <si>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</si>
  <si>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</si>
  <si>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</si>
  <si>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</si>
  <si>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</si>
  <si>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</si>
  <si>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</si>
  <si>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</si>
  <si>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</si>
  <si>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</si>
  <si>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</si>
  <si>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</si>
  <si>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</si>
  <si>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</si>
  <si>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</si>
  <si>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</si>
  <si>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</si>
  <si>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</si>
  <si>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</si>
  <si>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</si>
  <si>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</si>
  <si>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</si>
  <si>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</si>
  <si>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</si>
  <si>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</si>
  <si>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</si>
  <si>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</si>
  <si>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</si>
  <si>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</si>
  <si>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</si>
  <si>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</si>
  <si>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</si>
  <si>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</si>
  <si>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</si>
  <si>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</si>
  <si>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</si>
  <si>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</si>
  <si>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</si>
  <si>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</si>
  <si>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</si>
  <si>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</si>
  <si>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</si>
  <si>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</si>
  <si>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</si>
  <si>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</si>
  <si>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</si>
  <si>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</si>
  <si>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</si>
  <si>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</si>
  <si>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</si>
  <si>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</si>
  <si>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</si>
  <si>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</si>
  <si>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</si>
  <si>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</si>
  <si>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</si>
  <si>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</si>
  <si>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</si>
  <si>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</si>
  <si>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</si>
  <si>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</si>
  <si>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</si>
  <si>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</si>
  <si>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</si>
  <si>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</si>
  <si>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</si>
  <si>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</si>
  <si>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</si>
  <si>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</si>
  <si>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</si>
  <si>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</si>
  <si>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</si>
  <si>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</si>
  <si>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</si>
  <si>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</si>
  <si>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</si>
  <si>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</si>
  <si>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</si>
  <si>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</si>
  <si>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</si>
  <si>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</si>
  <si>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</si>
  <si>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</si>
  <si>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</si>
  <si>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</si>
  <si>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</si>
  <si>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</si>
  <si>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</si>
  <si>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</si>
  <si>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</si>
  <si>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</si>
  <si>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</si>
  <si>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</si>
  <si>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</si>
  <si>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</si>
  <si>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</si>
  <si>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</si>
  <si>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</si>
  <si>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</si>
  <si>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</si>
  <si>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</si>
  <si>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</si>
  <si>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</si>
  <si>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</si>
  <si>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</si>
  <si>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</si>
  <si>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</si>
  <si>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</si>
  <si>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</si>
  <si>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</si>
  <si>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</si>
  <si>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</si>
  <si>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</si>
  <si>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</si>
  <si>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</si>
  <si>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</si>
  <si>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</si>
  <si>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</si>
  <si>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</si>
  <si>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</si>
  <si>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</si>
  <si>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</si>
  <si>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</si>
  <si>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</si>
  <si>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</si>
  <si>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</si>
  <si>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</si>
  <si>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</si>
  <si>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</si>
  <si>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</si>
  <si>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</si>
  <si>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</si>
  <si>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</si>
  <si>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</si>
  <si>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</si>
  <si>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</si>
  <si>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</si>
  <si>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</si>
  <si>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</si>
  <si>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</si>
  <si>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</si>
  <si>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</si>
  <si>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</si>
  <si>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</si>
  <si>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</si>
  <si>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</si>
  <si>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</si>
  <si>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</si>
  <si>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</si>
  <si>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</si>
  <si>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</si>
  <si>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</si>
  <si>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</si>
  <si>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</si>
  <si>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</si>
  <si>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</si>
  <si>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</si>
  <si>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</si>
  <si>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</si>
  <si>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</si>
  <si>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</si>
  <si>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</si>
  <si>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</si>
  <si>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</si>
  <si>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</si>
  <si>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</si>
  <si>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</si>
  <si>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</si>
  <si>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</si>
  <si>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</si>
  <si>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</si>
  <si>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</si>
  <si>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</si>
  <si>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</si>
  <si>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</si>
  <si>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</si>
  <si>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</si>
  <si>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</si>
  <si>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</si>
  <si>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</si>
  <si>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</si>
  <si>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</si>
  <si>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</si>
  <si>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</si>
  <si>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</si>
  <si>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</si>
  <si>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</si>
  <si>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</si>
  <si>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</si>
  <si>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</si>
  <si>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</si>
  <si>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</si>
  <si>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</si>
  <si>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</si>
  <si>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</si>
  <si>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</si>
  <si>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</si>
  <si>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</si>
  <si>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</si>
  <si>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</si>
  <si>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</si>
  <si>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</si>
  <si>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</si>
  <si>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</si>
  <si>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</si>
  <si>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</si>
  <si>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</si>
  <si>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</si>
  <si>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</si>
  <si>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</si>
  <si>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</si>
  <si>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</si>
  <si>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</si>
  <si>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</si>
  <si>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</si>
  <si>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</si>
  <si>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</si>
  <si>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</si>
  <si>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</si>
  <si>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</si>
  <si>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</si>
  <si>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</si>
  <si>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</si>
  <si>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</si>
  <si>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</si>
  <si>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</si>
  <si>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</si>
  <si>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</si>
  <si>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</si>
  <si>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</si>
  <si>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</si>
  <si>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</si>
  <si>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</si>
  <si>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</si>
  <si>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</si>
  <si>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</si>
  <si>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</si>
  <si>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</si>
  <si>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</si>
  <si>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</si>
  <si>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</si>
  <si>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</si>
  <si>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</si>
  <si>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</si>
  <si>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</si>
  <si>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</si>
  <si>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</si>
  <si>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</si>
  <si>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</si>
  <si>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</si>
  <si>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</si>
  <si>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</si>
  <si>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</si>
  <si>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</si>
  <si>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</si>
  <si>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</si>
  <si>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</si>
  <si>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</si>
  <si>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</si>
  <si>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</si>
  <si>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</si>
  <si>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</si>
  <si>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</si>
  <si>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</si>
  <si>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</si>
  <si>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</si>
  <si>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</si>
  <si>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</si>
  <si>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</si>
  <si>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</si>
  <si>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</si>
  <si>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</si>
  <si>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</si>
  <si>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</si>
  <si>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</si>
  <si>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</si>
  <si>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</si>
  <si>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</si>
  <si>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</si>
  <si>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</si>
  <si>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</si>
  <si>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</si>
  <si>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</si>
  <si>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</si>
  <si>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</si>
  <si>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</si>
  <si>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</si>
  <si>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</si>
  <si>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</si>
  <si>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</si>
  <si>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</si>
  <si>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</si>
  <si>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</si>
  <si>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</si>
  <si>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</si>
  <si>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</si>
  <si>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</si>
  <si>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</si>
  <si>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</si>
  <si>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</si>
  <si>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</si>
  <si>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</si>
  <si>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</si>
  <si>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</si>
  <si>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</si>
  <si>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</si>
  <si>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</si>
  <si>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</si>
  <si>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</si>
  <si>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</si>
  <si>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</si>
  <si>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</si>
  <si>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</si>
  <si>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</si>
  <si>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</si>
  <si>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</si>
  <si>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</si>
  <si>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</si>
  <si>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</si>
  <si>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</si>
  <si>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</si>
  <si>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</si>
  <si>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</si>
  <si>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</si>
  <si>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</si>
  <si>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</si>
  <si>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</si>
  <si>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</si>
  <si>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</si>
  <si>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</si>
  <si>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</si>
  <si>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</si>
  <si>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</si>
  <si>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</si>
  <si>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</si>
  <si>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</si>
  <si>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</si>
  <si>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</si>
  <si>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</si>
  <si>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</si>
  <si>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</si>
  <si>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</si>
  <si>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</si>
  <si>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</si>
  <si>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</si>
  <si>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</si>
  <si>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</si>
  <si>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</si>
  <si>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</si>
  <si>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</si>
  <si>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</si>
  <si>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</si>
  <si>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</si>
  <si>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</si>
  <si>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</si>
  <si>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</si>
  <si>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</si>
  <si>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</si>
  <si>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</si>
  <si>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</si>
  <si>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</si>
  <si>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</si>
  <si>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</si>
  <si>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</si>
  <si>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</si>
  <si>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</si>
  <si>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</si>
  <si>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</si>
  <si>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</si>
  <si>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</si>
  <si>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</si>
  <si>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</si>
  <si>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</si>
  <si>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</si>
  <si>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</si>
  <si>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</si>
  <si>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</si>
  <si>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</si>
  <si>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</si>
  <si>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</si>
  <si>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</si>
  <si>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</si>
  <si>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</si>
  <si>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</si>
  <si>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</si>
  <si>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</si>
  <si>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</si>
  <si>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</si>
  <si>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</si>
  <si>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</si>
  <si>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</si>
  <si>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</si>
  <si>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</si>
  <si>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</si>
  <si>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</si>
  <si>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</si>
  <si>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</si>
  <si>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</si>
  <si>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</si>
  <si>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</si>
  <si>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</si>
  <si>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</si>
  <si>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</si>
  <si>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</si>
  <si>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</si>
  <si>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</si>
  <si>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</si>
  <si>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</si>
  <si>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</si>
  <si>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</si>
  <si>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</si>
  <si>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</si>
  <si>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</si>
  <si>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</si>
  <si>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</si>
  <si>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</si>
  <si>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</si>
  <si>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</si>
  <si>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</si>
  <si>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</si>
  <si>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</si>
  <si>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</si>
  <si>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</si>
  <si>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</si>
  <si>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</si>
  <si>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</si>
  <si>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</si>
  <si>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</si>
  <si>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</si>
  <si>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</si>
  <si>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</si>
  <si>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</si>
  <si>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</si>
  <si>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</si>
  <si>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</si>
  <si>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</si>
  <si>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</si>
  <si>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</si>
  <si>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</si>
  <si>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</si>
  <si>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</si>
  <si>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</si>
  <si>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</si>
  <si>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</si>
  <si>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</si>
  <si>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</si>
  <si>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</si>
  <si>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</si>
  <si>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</si>
  <si>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</si>
  <si>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</si>
  <si>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</si>
  <si>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</si>
  <si>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</si>
  <si>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</si>
  <si>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</si>
  <si>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</si>
  <si>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</si>
  <si>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</si>
  <si>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</si>
  <si>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</si>
  <si>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</si>
  <si>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</si>
  <si>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</si>
  <si>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</si>
  <si>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</si>
  <si>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</si>
  <si>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</si>
  <si>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</si>
  <si>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</si>
  <si>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</si>
  <si>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</si>
  <si>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</si>
  <si>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</si>
  <si>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</si>
  <si>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</si>
  <si>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</si>
  <si>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</si>
  <si>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</si>
  <si>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</si>
  <si>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</si>
  <si>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</si>
  <si>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</si>
  <si>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</si>
  <si>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</si>
  <si>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</si>
  <si>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</si>
  <si>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</si>
  <si>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</si>
  <si>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</si>
  <si>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</si>
  <si>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</si>
  <si>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</si>
  <si>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</si>
  <si>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</si>
  <si>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</si>
  <si>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</si>
  <si>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</si>
  <si>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</si>
  <si>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</si>
  <si>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</si>
  <si>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</si>
  <si>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</si>
  <si>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</si>
  <si>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</si>
  <si>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</si>
  <si>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</si>
  <si>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</si>
  <si>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</si>
  <si>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</si>
  <si>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</si>
  <si>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</si>
  <si>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</si>
  <si>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</si>
  <si>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</si>
  <si>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</si>
  <si>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</si>
  <si>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</si>
  <si>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</si>
  <si>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</si>
  <si>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</si>
  <si>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</si>
  <si>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</si>
  <si>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</si>
  <si>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</si>
  <si>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</si>
  <si>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</si>
  <si>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</si>
  <si>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</si>
  <si>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</si>
  <si>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</si>
  <si>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</si>
  <si>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</si>
  <si>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</si>
  <si>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</si>
  <si>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</si>
  <si>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</si>
  <si>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</si>
  <si>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</si>
  <si>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</si>
  <si>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</si>
  <si>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</si>
  <si>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</si>
  <si>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</si>
  <si>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</si>
  <si>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</si>
  <si>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</si>
  <si>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</si>
  <si>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</si>
  <si>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</si>
  <si>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</si>
  <si>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</si>
  <si>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</si>
  <si>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</si>
  <si>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</si>
  <si>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</si>
  <si>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</si>
  <si>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</si>
  <si>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</si>
  <si>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</si>
  <si>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</si>
  <si>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</si>
  <si>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</si>
  <si>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</si>
  <si>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</si>
  <si>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</si>
  <si>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</si>
  <si>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</si>
  <si>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</si>
  <si>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</si>
  <si>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</si>
  <si>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</si>
  <si>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</si>
  <si>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</si>
  <si>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</si>
  <si>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</si>
  <si>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</si>
  <si>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</si>
  <si>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</si>
  <si>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</si>
  <si>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</si>
  <si>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</si>
  <si>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</si>
  <si>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</si>
  <si>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</si>
  <si>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</si>
  <si>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</si>
  <si>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</si>
  <si>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</si>
  <si>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</si>
  <si>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</si>
  <si>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</si>
  <si>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</si>
  <si>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</si>
  <si>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</si>
  <si>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</si>
  <si>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</si>
  <si>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</si>
  <si>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</si>
  <si>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</si>
  <si>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</si>
  <si>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</si>
  <si>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</si>
  <si>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</si>
  <si>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</si>
  <si>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</si>
  <si>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</si>
  <si>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</si>
  <si>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</si>
  <si>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</si>
  <si>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</si>
  <si>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</si>
  <si>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</si>
  <si>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</si>
  <si>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</si>
  <si>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</si>
  <si>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</si>
  <si>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</si>
  <si>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</si>
  <si>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</si>
  <si>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</si>
  <si>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</si>
  <si>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</si>
  <si>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</si>
  <si>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</si>
  <si>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</si>
  <si>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</si>
  <si>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</si>
  <si>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</si>
  <si>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</si>
  <si>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</si>
  <si>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</si>
  <si>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</si>
  <si>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</si>
  <si>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</si>
  <si>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</si>
  <si>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</si>
  <si>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</si>
  <si>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</si>
  <si>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</si>
  <si>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</si>
  <si>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</si>
  <si>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</si>
  <si>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</si>
  <si>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</si>
  <si>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</si>
  <si>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</si>
  <si>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</si>
  <si>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</si>
  <si>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</si>
  <si>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</si>
  <si>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</si>
  <si>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</si>
  <si>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</si>
  <si>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</si>
  <si>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</si>
  <si>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</si>
  <si>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</si>
  <si>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</si>
  <si>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</si>
  <si>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</si>
  <si>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</si>
  <si>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</si>
  <si>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</si>
  <si>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</si>
  <si>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</si>
  <si>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</si>
  <si>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</si>
  <si>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</si>
  <si>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</si>
  <si>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</si>
  <si>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</si>
  <si>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</si>
  <si>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</si>
  <si>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</si>
  <si>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</si>
  <si>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</si>
  <si>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</si>
  <si>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</si>
  <si>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</si>
  <si>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</si>
  <si>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</si>
  <si>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</si>
  <si>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</si>
  <si>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</si>
  <si>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</si>
  <si>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</si>
  <si>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</si>
  <si>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</si>
  <si>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</si>
  <si>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</si>
  <si>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</si>
  <si>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</si>
  <si>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</si>
  <si>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</si>
  <si>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</si>
  <si>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</si>
  <si>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</si>
  <si>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</si>
  <si>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</si>
  <si>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</si>
  <si>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</si>
  <si>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</si>
  <si>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</si>
  <si>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</si>
  <si>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</si>
  <si>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</si>
  <si>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</si>
  <si>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</si>
  <si>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</si>
  <si>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</si>
  <si>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</si>
  <si>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</si>
  <si>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</si>
  <si>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</si>
  <si>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</si>
  <si>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</si>
  <si>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</si>
  <si>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</si>
  <si>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</si>
  <si>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</si>
  <si>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</si>
  <si>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</si>
  <si>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</si>
  <si>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</si>
  <si>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</si>
  <si>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</si>
  <si>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</si>
  <si>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</si>
  <si>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</si>
  <si>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</si>
  <si>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</si>
  <si>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</si>
  <si>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</si>
  <si>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</si>
  <si>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</si>
  <si>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</si>
  <si>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</si>
  <si>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</si>
  <si>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</si>
  <si>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</si>
  <si>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</si>
  <si>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</si>
  <si>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</si>
  <si>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</si>
  <si>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</si>
  <si>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</si>
  <si>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</si>
  <si>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</si>
  <si>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</si>
  <si>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</si>
  <si>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</si>
  <si>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</si>
  <si>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</si>
  <si>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</si>
  <si>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</si>
  <si>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</si>
  <si>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</si>
  <si>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</si>
  <si>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</si>
  <si>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</si>
  <si>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</si>
  <si>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</si>
  <si>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</si>
  <si>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</si>
  <si>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</si>
  <si>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</si>
  <si>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</si>
  <si>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</si>
  <si>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</si>
  <si>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</si>
  <si>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</si>
  <si>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</si>
  <si>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</si>
  <si>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</si>
  <si>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</si>
  <si>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</si>
  <si>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</si>
  <si>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</si>
  <si>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</si>
  <si>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</si>
  <si>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</si>
  <si>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</si>
  <si>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</si>
  <si>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</si>
  <si>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</si>
  <si>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</si>
  <si>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</si>
  <si>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</si>
  <si>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</si>
  <si>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</si>
  <si>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</si>
  <si>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</si>
  <si>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</si>
  <si>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</si>
  <si>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</si>
  <si>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</si>
  <si>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</si>
  <si>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</si>
  <si>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</si>
  <si>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</si>
  <si>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</si>
  <si>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</si>
  <si>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</si>
  <si>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</si>
  <si>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</si>
  <si>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</si>
  <si>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</si>
  <si>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</si>
  <si>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</si>
  <si>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</si>
  <si>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</si>
  <si>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</si>
  <si>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</si>
  <si>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</si>
  <si>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</si>
  <si>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</si>
  <si>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</si>
  <si>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</si>
  <si>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</si>
  <si>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</si>
  <si>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</si>
  <si>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</si>
  <si>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</si>
  <si>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</si>
  <si>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</si>
  <si>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</si>
  <si>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</si>
  <si>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</si>
  <si>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</si>
  <si>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</si>
  <si>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</si>
  <si>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</si>
  <si>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</si>
  <si>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</si>
  <si>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</si>
  <si>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</si>
  <si>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</si>
  <si>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</si>
  <si>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</si>
  <si>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</si>
  <si>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</si>
  <si>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</si>
  <si>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</si>
  <si>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</si>
  <si>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</si>
  <si>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</si>
  <si>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</si>
  <si>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</si>
  <si>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</si>
  <si>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</si>
  <si>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</si>
  <si>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</si>
  <si>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</si>
  <si>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</si>
  <si>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</si>
  <si>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</si>
  <si>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</si>
  <si>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</si>
  <si>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</si>
  <si>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</si>
  <si>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</si>
  <si>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</si>
  <si>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</si>
  <si>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</si>
  <si>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</si>
  <si>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</si>
  <si>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</si>
  <si>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</si>
  <si>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</si>
  <si>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</si>
  <si>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</si>
  <si>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</si>
  <si>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</si>
  <si>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</si>
  <si>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</si>
  <si>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</si>
  <si>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</si>
  <si>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</si>
  <si>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</si>
  <si>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</si>
  <si>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</si>
  <si>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</si>
  <si>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</si>
  <si>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</si>
  <si>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</si>
  <si>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</si>
  <si>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</si>
  <si>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</si>
  <si>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</si>
  <si>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</si>
  <si>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</si>
  <si>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</si>
  <si>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</si>
  <si>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</si>
  <si>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</si>
  <si>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</si>
  <si>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</si>
  <si>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</si>
  <si>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</si>
  <si>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</si>
  <si>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</si>
  <si>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</si>
  <si>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</si>
  <si>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</si>
  <si>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</si>
  <si>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</si>
  <si>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</si>
  <si>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</si>
  <si>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</si>
  <si>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</si>
  <si>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</si>
  <si>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</si>
  <si>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</si>
  <si>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</si>
  <si>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</si>
  <si>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</si>
  <si>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</si>
  <si>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</si>
  <si>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</si>
  <si>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</si>
  <si>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</si>
  <si>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</si>
  <si>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</si>
  <si>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</si>
  <si>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</si>
  <si>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</si>
  <si>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</si>
  <si>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</si>
  <si>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</si>
  <si>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</si>
  <si>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</si>
  <si>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</si>
  <si>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</si>
  <si>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</si>
  <si>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</si>
  <si>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</si>
  <si>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</si>
  <si>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</si>
  <si>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</si>
  <si>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</si>
  <si>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</si>
  <si>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</si>
  <si>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</si>
  <si>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</si>
  <si>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</si>
  <si>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</si>
  <si>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</si>
  <si>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</si>
  <si>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</si>
  <si>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</si>
  <si>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</si>
  <si>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</si>
  <si>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</si>
  <si>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</si>
  <si>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</si>
  <si>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</si>
  <si>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</si>
  <si>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</si>
  <si>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</si>
  <si>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</si>
  <si>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</si>
  <si>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</si>
  <si>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</si>
  <si>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</si>
  <si>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</si>
  <si>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</si>
  <si>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</si>
  <si>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</si>
  <si>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</si>
  <si>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</si>
  <si>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</si>
  <si>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</si>
  <si>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</si>
  <si>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</si>
  <si>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</si>
  <si>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</si>
  <si>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</si>
  <si>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</si>
  <si>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</si>
  <si>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</si>
  <si>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</si>
  <si>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</si>
  <si>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</si>
  <si>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</si>
  <si>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</si>
  <si>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</si>
  <si>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</si>
  <si>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</si>
  <si>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</si>
  <si>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</si>
  <si>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</si>
  <si>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</si>
  <si>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</si>
  <si>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</si>
  <si>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</si>
  <si>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</si>
  <si>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</si>
  <si>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</si>
  <si>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</si>
  <si>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</si>
  <si>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</si>
  <si>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</si>
  <si>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</si>
  <si>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</si>
  <si>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</si>
  <si>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</si>
  <si>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</si>
  <si>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</si>
  <si>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</si>
  <si>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</si>
  <si>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</si>
  <si>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</si>
  <si>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</si>
  <si>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</si>
  <si>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</si>
  <si>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</si>
  <si>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</si>
  <si>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</si>
  <si>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</si>
  <si>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</si>
  <si>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</si>
  <si>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</si>
  <si>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</si>
  <si>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</si>
  <si>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</si>
  <si>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</si>
  <si>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</si>
  <si>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</si>
  <si>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</si>
  <si>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</si>
  <si>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</si>
  <si>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</si>
  <si>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</si>
  <si>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</si>
  <si>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</si>
  <si>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</si>
  <si>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</si>
  <si>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</si>
  <si>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</si>
  <si>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</si>
  <si>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</si>
  <si>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</si>
  <si>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</si>
  <si>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</si>
  <si>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</si>
  <si>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</si>
  <si>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</si>
  <si>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</si>
  <si>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</si>
  <si>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</si>
  <si>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</si>
  <si>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</si>
  <si>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</si>
  <si>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</si>
  <si>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</si>
  <si>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</si>
  <si>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</si>
  <si>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</si>
  <si>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</si>
  <si>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</si>
  <si>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</si>
  <si>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</si>
  <si>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</si>
  <si>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</si>
  <si>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</si>
  <si>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</si>
  <si>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</si>
  <si>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</si>
  <si>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</si>
  <si>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</si>
  <si>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</si>
  <si>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</si>
  <si>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</si>
  <si>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</si>
  <si>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</si>
  <si>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</si>
  <si>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</si>
  <si>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</si>
  <si>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</si>
  <si>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</si>
  <si>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</si>
  <si>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</si>
  <si>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</si>
  <si>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</si>
  <si>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</si>
  <si>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</si>
  <si>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</si>
  <si>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</si>
  <si>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</si>
  <si>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</si>
  <si>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</si>
  <si>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</si>
  <si>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</si>
  <si>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</si>
  <si>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</si>
  <si>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</si>
  <si>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</si>
  <si>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</si>
  <si>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</si>
  <si>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</si>
  <si>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</si>
  <si>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</si>
  <si>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</si>
  <si>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</si>
  <si>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</si>
  <si>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</si>
  <si>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</si>
  <si>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</si>
  <si>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</si>
  <si>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</si>
  <si>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</si>
  <si>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</si>
  <si>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</si>
  <si>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</si>
  <si>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</si>
  <si>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</si>
  <si>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</si>
  <si>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</si>
  <si>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</si>
  <si>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</si>
  <si>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</si>
  <si>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</si>
  <si>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</si>
  <si>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</si>
  <si>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</si>
  <si>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</si>
  <si>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</si>
  <si>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</si>
  <si>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</si>
  <si>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</si>
  <si>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</si>
  <si>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</si>
  <si>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</si>
  <si>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</si>
  <si>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</si>
  <si>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</si>
  <si>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</si>
  <si>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</si>
  <si>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</si>
  <si>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</si>
  <si>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</si>
  <si>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</si>
  <si>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</si>
  <si>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</si>
  <si>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</si>
  <si>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</si>
  <si>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</si>
  <si>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</si>
  <si>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</si>
  <si>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</si>
  <si>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</si>
  <si>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</si>
  <si>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</si>
  <si>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</si>
  <si>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</si>
  <si>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</si>
  <si>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</si>
  <si>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</si>
  <si>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</si>
  <si>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</si>
  <si>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</si>
  <si>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</si>
  <si>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</si>
  <si>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</si>
  <si>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</si>
  <si>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</si>
  <si>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</si>
  <si>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</si>
  <si>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</si>
  <si>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</si>
  <si>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</si>
  <si>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</si>
  <si>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</si>
  <si>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</si>
  <si>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</si>
  <si>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</si>
  <si>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</si>
  <si>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</si>
  <si>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</si>
  <si>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</si>
  <si>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</si>
  <si>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</si>
  <si>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</si>
  <si>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</si>
  <si>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</si>
  <si>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</si>
  <si>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</si>
  <si>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</si>
  <si>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</si>
  <si>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</si>
  <si>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</si>
  <si>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</si>
  <si>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</si>
  <si>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</si>
  <si>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</si>
  <si>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</si>
  <si>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</si>
  <si>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</si>
  <si>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</si>
  <si>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</si>
  <si>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</si>
  <si>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</si>
  <si>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</si>
  <si>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</si>
  <si>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</si>
  <si>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</si>
  <si>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</si>
  <si>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</si>
  <si>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</si>
  <si>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</si>
  <si>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</si>
  <si>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</si>
  <si>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</si>
  <si>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</si>
  <si>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</si>
  <si>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</si>
  <si>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</si>
  <si>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</si>
  <si>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</si>
  <si>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</si>
  <si>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</si>
  <si>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</si>
  <si>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</si>
  <si>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</si>
  <si>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</si>
  <si>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</si>
  <si>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</si>
  <si>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</si>
  <si>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</si>
  <si>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</si>
  <si>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</si>
  <si>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</si>
  <si>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</si>
  <si>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</si>
  <si>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</si>
  <si>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</si>
  <si>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</si>
  <si>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</si>
  <si>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</si>
  <si>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</si>
  <si>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</si>
  <si>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</si>
  <si>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</si>
  <si>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</si>
  <si>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</si>
  <si>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</si>
  <si>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</si>
  <si>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</si>
  <si>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</si>
  <si>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</si>
  <si>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</si>
  <si>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</si>
  <si>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</si>
  <si>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</si>
  <si>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</si>
  <si>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</si>
  <si>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</si>
  <si>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</si>
  <si>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</si>
  <si>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</si>
  <si>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</si>
  <si>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</si>
  <si>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</si>
  <si>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</si>
  <si>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</si>
  <si>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</si>
  <si>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</si>
  <si>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</si>
  <si>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</si>
  <si>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</si>
  <si>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</si>
  <si>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</si>
  <si>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</si>
  <si>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</si>
  <si>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</si>
  <si>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</si>
  <si>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</si>
  <si>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</si>
  <si>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</si>
  <si>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</si>
  <si>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</si>
  <si>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</si>
  <si>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</si>
  <si>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</si>
  <si>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</si>
  <si>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</si>
  <si>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</si>
  <si>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</si>
  <si>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</si>
  <si>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</si>
  <si>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</si>
  <si>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</si>
  <si>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</si>
  <si>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</si>
  <si>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</si>
  <si>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</si>
  <si>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</si>
  <si>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</si>
  <si>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</si>
  <si>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</si>
  <si>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</si>
  <si>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</si>
  <si>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</si>
  <si>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</si>
  <si>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</si>
  <si>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</si>
  <si>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</si>
  <si>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</si>
  <si>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</si>
  <si>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</si>
  <si>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</si>
  <si>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</si>
  <si>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</si>
  <si>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</si>
  <si>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</si>
  <si>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</si>
  <si>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</si>
  <si>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</si>
  <si>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</si>
  <si>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</si>
  <si>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</si>
  <si>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</si>
  <si>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</si>
  <si>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</si>
  <si>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</si>
  <si>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</si>
  <si>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</si>
  <si>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</si>
  <si>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</si>
  <si>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</si>
  <si>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</si>
  <si>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</si>
  <si>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</si>
  <si>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</si>
  <si>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</si>
  <si>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</si>
  <si>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</si>
  <si>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</si>
  <si>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</si>
  <si>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</si>
  <si>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</si>
  <si>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</si>
  <si>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</si>
  <si>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</si>
  <si>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</si>
  <si>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</si>
  <si>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</si>
  <si>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</si>
  <si>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</si>
  <si>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</si>
  <si>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</si>
  <si>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</si>
  <si>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</si>
  <si>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</si>
  <si>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</si>
  <si>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</si>
  <si>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</si>
  <si>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</si>
  <si>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</si>
  <si>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</si>
  <si>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</si>
  <si>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</si>
  <si>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</si>
  <si>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</si>
  <si>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</si>
  <si>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</si>
  <si>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</si>
  <si>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</si>
  <si>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</si>
  <si>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</si>
  <si>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</si>
  <si>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</si>
  <si>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</si>
  <si>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</si>
  <si>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</si>
  <si>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</si>
  <si>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</si>
  <si>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</si>
  <si>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</si>
  <si>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</si>
  <si>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</si>
  <si>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</si>
  <si>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</si>
  <si>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</si>
  <si>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</si>
  <si>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</si>
  <si>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</si>
  <si>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</si>
  <si>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</si>
  <si>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</si>
  <si>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</si>
  <si>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</si>
  <si>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</si>
  <si>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</si>
  <si>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</si>
  <si>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</si>
  <si>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</si>
  <si>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</si>
  <si>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</si>
  <si>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</si>
  <si>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</si>
  <si>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</si>
  <si>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</si>
  <si>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</si>
  <si>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</si>
  <si>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</si>
  <si>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</si>
  <si>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</si>
  <si>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</si>
  <si>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</si>
  <si>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</si>
  <si>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</si>
  <si>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</si>
  <si>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</si>
  <si>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</si>
  <si>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</si>
  <si>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</si>
  <si>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</si>
  <si>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</si>
  <si>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</si>
  <si>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</si>
  <si>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</si>
  <si>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</si>
  <si>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</si>
  <si>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</si>
  <si>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</si>
  <si>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</si>
  <si>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</si>
  <si>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</si>
  <si>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</si>
  <si>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</si>
  <si>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</si>
  <si>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</si>
  <si>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</si>
  <si>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</si>
  <si>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</si>
  <si>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</si>
  <si>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</si>
  <si>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</si>
  <si>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</si>
  <si>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</si>
  <si>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</si>
  <si>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</si>
  <si>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</si>
  <si>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</si>
  <si>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</si>
  <si>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</si>
  <si>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</si>
  <si>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</si>
  <si>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</si>
  <si>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</si>
  <si>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</si>
  <si>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</si>
  <si>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</si>
  <si>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</si>
  <si>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</si>
  <si>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</si>
  <si>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</si>
  <si>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</si>
  <si>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</si>
  <si>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</si>
  <si>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</si>
  <si>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</si>
  <si>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</si>
  <si>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</si>
  <si>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</si>
  <si>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</si>
  <si>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</si>
  <si>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</si>
  <si>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</si>
  <si>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</si>
  <si>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</si>
  <si>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</si>
  <si>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</si>
  <si>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</si>
  <si>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</si>
  <si>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</si>
  <si>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</si>
  <si>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</si>
  <si>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</si>
  <si>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</si>
  <si>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</si>
  <si>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</si>
  <si>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</si>
  <si>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</si>
  <si>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</si>
  <si>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</si>
  <si>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</si>
  <si>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</si>
  <si>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</si>
  <si>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</si>
  <si>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</si>
  <si>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</si>
  <si>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</si>
  <si>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</si>
  <si>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</si>
  <si>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</si>
  <si>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</si>
  <si>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</si>
  <si>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</si>
  <si>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</si>
  <si>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</si>
  <si>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</si>
  <si>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</si>
  <si>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</si>
  <si>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</si>
  <si>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</si>
  <si>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</si>
  <si>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</si>
  <si>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</si>
  <si>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</si>
  <si>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</si>
  <si>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</si>
  <si>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</si>
  <si>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</si>
  <si>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</si>
  <si>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</si>
  <si>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</si>
  <si>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</si>
  <si>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</si>
  <si>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</si>
  <si>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</si>
  <si>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</si>
  <si>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</si>
  <si>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</si>
  <si>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</si>
  <si>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</si>
  <si>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</si>
  <si>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</si>
  <si>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</si>
  <si>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</si>
  <si>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</si>
  <si>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</si>
  <si>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</si>
  <si>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</si>
  <si>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</si>
  <si>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</si>
  <si>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</si>
  <si>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</si>
  <si>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</si>
  <si>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</si>
  <si>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</si>
  <si>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</si>
  <si>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</si>
  <si>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</si>
  <si>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</si>
  <si>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</si>
  <si>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</si>
  <si>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</si>
  <si>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</si>
  <si>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</si>
  <si>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</si>
  <si>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</si>
  <si>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</si>
  <si>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</si>
  <si>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</si>
  <si>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</si>
  <si>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</si>
  <si>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</si>
  <si>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</si>
  <si>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</si>
  <si>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</si>
  <si>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</si>
  <si>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</si>
  <si>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</si>
  <si>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</si>
  <si>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</si>
  <si>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</si>
  <si>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</si>
  <si>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</si>
  <si>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</si>
  <si>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</si>
  <si>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</si>
  <si>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</si>
  <si>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</si>
  <si>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</si>
  <si>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</si>
  <si>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</si>
  <si>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</si>
  <si>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</si>
  <si>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</si>
  <si>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</si>
  <si>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</si>
  <si>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</si>
  <si>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</si>
  <si>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</si>
  <si>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</si>
  <si>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</si>
  <si>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</si>
  <si>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</si>
  <si>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</si>
  <si>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</si>
  <si>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</si>
  <si>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</si>
  <si>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</si>
  <si>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</si>
  <si>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</si>
  <si>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</si>
  <si>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</si>
  <si>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</si>
  <si>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</si>
  <si>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</si>
  <si>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</si>
  <si>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</si>
  <si>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</si>
  <si>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</si>
  <si>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</si>
  <si>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</si>
  <si>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</si>
  <si>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</si>
  <si>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</si>
  <si>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</si>
  <si>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</si>
  <si>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</si>
  <si>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</si>
  <si>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</si>
  <si>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</si>
  <si>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</si>
  <si>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</si>
  <si>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</si>
  <si>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</si>
  <si>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</si>
  <si>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</si>
  <si>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</si>
  <si>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</si>
  <si>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</si>
  <si>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</si>
  <si>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</si>
  <si>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</si>
  <si>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</si>
  <si>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</si>
  <si>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</si>
  <si>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</si>
  <si>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</si>
  <si>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</si>
  <si>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</si>
  <si>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</si>
  <si>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</si>
  <si>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</si>
  <si>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</si>
  <si>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</si>
  <si>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</si>
  <si>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</si>
  <si>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</si>
  <si>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</si>
  <si>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</si>
  <si>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</si>
  <si>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</si>
  <si>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</si>
  <si>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</si>
  <si>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</si>
  <si>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</si>
  <si>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</si>
  <si>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</si>
  <si>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</si>
  <si>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</si>
  <si>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</si>
  <si>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</si>
  <si>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</si>
  <si>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</si>
  <si>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</si>
  <si>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</si>
  <si>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</si>
  <si>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</si>
  <si>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</si>
  <si>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</si>
  <si>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</si>
  <si>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</si>
  <si>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</si>
  <si>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</si>
  <si>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</si>
  <si>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</si>
  <si>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</si>
  <si>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</si>
  <si>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</si>
  <si>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</si>
  <si>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</si>
  <si>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</si>
  <si>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</si>
  <si>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</si>
  <si>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</si>
  <si>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</si>
  <si>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</si>
  <si>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</si>
  <si>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</si>
  <si>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</si>
  <si>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</si>
  <si>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</si>
  <si>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</si>
  <si>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</si>
  <si>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</si>
  <si>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</si>
  <si>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</si>
  <si>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</si>
  <si>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</si>
  <si>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</si>
  <si>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</si>
  <si>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</si>
  <si>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</si>
  <si>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</si>
  <si>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</si>
  <si>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</si>
  <si>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</si>
  <si>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</si>
  <si>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</si>
  <si>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</si>
  <si>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</si>
  <si>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</si>
  <si>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</si>
  <si>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</si>
  <si>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</si>
  <si>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</si>
  <si>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</si>
  <si>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</si>
  <si>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</si>
  <si>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</si>
  <si>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</si>
  <si>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</si>
  <si>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</si>
  <si>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</si>
  <si>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</si>
  <si>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</si>
  <si>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</si>
  <si>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</si>
  <si>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</si>
  <si>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</si>
  <si>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</si>
  <si>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</si>
  <si>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</si>
  <si>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</si>
  <si>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</si>
  <si>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</si>
  <si>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</si>
  <si>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</si>
  <si>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</si>
  <si>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</si>
  <si>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</si>
  <si>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</si>
  <si>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</si>
  <si>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</si>
  <si>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</si>
  <si>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</si>
  <si>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</si>
  <si>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</si>
  <si>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</si>
  <si>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</si>
  <si>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</si>
  <si>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</si>
  <si>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</si>
  <si>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</si>
  <si>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</si>
  <si>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</si>
  <si>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</si>
  <si>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</si>
  <si>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</si>
  <si>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</si>
  <si>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</si>
  <si>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</si>
  <si>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</si>
  <si>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</si>
  <si>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</si>
  <si>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</si>
  <si>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</si>
  <si>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</si>
  <si>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</si>
  <si>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</si>
  <si>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</si>
  <si>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</si>
  <si>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</si>
  <si>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</si>
  <si>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</si>
  <si>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</si>
  <si>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</si>
  <si>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</si>
  <si>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</si>
  <si>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</si>
  <si>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</si>
  <si>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</si>
  <si>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</si>
  <si>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</si>
  <si>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</si>
  <si>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</si>
  <si>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</si>
  <si>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</si>
  <si>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</si>
  <si>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</si>
  <si>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</si>
  <si>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</si>
  <si>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</si>
  <si>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</si>
  <si>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</si>
  <si>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</si>
  <si>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</si>
  <si>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</si>
  <si>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</si>
  <si>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</si>
  <si>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</si>
  <si>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</si>
  <si>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</si>
  <si>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</si>
  <si>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</si>
  <si>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</si>
  <si>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</si>
  <si>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</si>
  <si>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</si>
  <si>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</si>
  <si>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</si>
  <si>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</si>
  <si>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</si>
  <si>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</si>
  <si>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</si>
  <si>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</si>
  <si>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</si>
  <si>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</si>
  <si>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</si>
  <si>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</si>
  <si>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</si>
  <si>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</si>
  <si>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</si>
  <si>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</si>
  <si>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</si>
  <si>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</si>
  <si>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</si>
  <si>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</si>
  <si>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</si>
  <si>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</si>
  <si>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</si>
  <si>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</si>
  <si>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</si>
  <si>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</si>
  <si>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</si>
  <si>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</si>
  <si>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</si>
  <si>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</si>
  <si>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</si>
  <si>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</si>
  <si>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</si>
  <si>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</si>
  <si>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</si>
  <si>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</si>
  <si>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</si>
  <si>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</si>
  <si>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</si>
  <si>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</si>
  <si>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</si>
  <si>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</si>
  <si>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</si>
  <si>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</si>
  <si>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</si>
  <si>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</si>
  <si>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</si>
  <si>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</si>
  <si>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</si>
  <si>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</si>
  <si>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</si>
  <si>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</si>
  <si>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</si>
  <si>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</si>
  <si>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</si>
  <si>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</si>
  <si>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</si>
  <si>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</si>
  <si>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</si>
  <si>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</si>
  <si>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</si>
  <si>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</si>
  <si>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</si>
  <si>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</si>
  <si>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</si>
  <si>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</si>
  <si>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</si>
  <si>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</si>
  <si>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</si>
  <si>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</si>
  <si>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</si>
  <si>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</si>
  <si>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</si>
  <si>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</si>
  <si>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</si>
  <si>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</si>
  <si>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</si>
  <si>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</si>
  <si>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</si>
  <si>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</si>
  <si>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</si>
  <si>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</si>
  <si>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</si>
  <si>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</si>
  <si>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</si>
  <si>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</si>
  <si>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</si>
  <si>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</si>
  <si>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</si>
  <si>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</si>
  <si>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</si>
  <si>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</si>
  <si>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</si>
  <si>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</si>
  <si>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</si>
  <si>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</si>
  <si>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</si>
  <si>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</si>
  <si>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</si>
  <si>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</si>
  <si>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</si>
  <si>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</si>
  <si>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</si>
  <si>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</si>
  <si>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</si>
  <si>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</si>
  <si>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</si>
  <si>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</si>
  <si>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</si>
  <si>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</si>
  <si>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</si>
  <si>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</si>
  <si>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</si>
  <si>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</si>
  <si>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</si>
  <si>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</si>
  <si>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</si>
  <si>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</si>
  <si>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</si>
  <si>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</si>
  <si>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</si>
  <si>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</si>
  <si>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</si>
  <si>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</si>
  <si>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</si>
  <si>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</si>
  <si>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</si>
  <si>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</si>
  <si>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</si>
  <si>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</si>
  <si>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</si>
  <si>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</si>
  <si>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</si>
  <si>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</si>
  <si>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</si>
  <si>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</si>
  <si>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</si>
  <si>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</si>
  <si>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</si>
  <si>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</si>
  <si>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</si>
  <si>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</si>
  <si>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</si>
  <si>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</si>
  <si>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</si>
  <si>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</si>
  <si>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</si>
  <si>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</si>
  <si>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</si>
  <si>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</si>
  <si>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</si>
  <si>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</si>
  <si>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</si>
  <si>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</si>
  <si>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</si>
  <si>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</si>
  <si>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</si>
  <si>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</si>
  <si>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</si>
  <si>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</si>
  <si>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</si>
  <si>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</si>
  <si>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</si>
  <si>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</si>
  <si>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</si>
  <si>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</si>
  <si>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</si>
  <si>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</si>
  <si>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</si>
  <si>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</si>
  <si>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</si>
  <si>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</si>
  <si>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</si>
  <si>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</si>
  <si>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</si>
  <si>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</si>
  <si>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</si>
  <si>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</si>
  <si>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</si>
  <si>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</si>
  <si>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</si>
  <si>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</si>
  <si>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</si>
  <si>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</si>
  <si>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</si>
  <si>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</si>
  <si>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</si>
  <si>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</si>
  <si>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</si>
  <si>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</si>
  <si>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</si>
  <si>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</si>
  <si>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</si>
  <si>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</si>
  <si>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</si>
  <si>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</si>
  <si>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</si>
  <si>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</si>
  <si>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</si>
  <si>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</si>
  <si>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</si>
  <si>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</si>
  <si>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</si>
  <si>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</si>
  <si>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</si>
  <si>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</si>
  <si>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</si>
  <si>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</si>
  <si>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</si>
  <si>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</si>
  <si>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</si>
  <si>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</si>
  <si>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</si>
  <si>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</si>
  <si>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</si>
  <si>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</si>
  <si>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</si>
  <si>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</si>
  <si>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</si>
  <si>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</si>
  <si>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</si>
  <si>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</si>
  <si>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</si>
  <si>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</si>
  <si>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</si>
  <si>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</si>
  <si>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</si>
  <si>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</si>
  <si>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</si>
  <si>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</si>
  <si>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</si>
  <si>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</si>
  <si>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</si>
  <si>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</si>
  <si>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</si>
  <si>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</si>
  <si>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</si>
  <si>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</si>
  <si>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</si>
  <si>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</si>
  <si>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</si>
  <si>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</si>
  <si>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</si>
  <si>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</si>
  <si>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</si>
  <si>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</si>
  <si>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</si>
  <si>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</si>
  <si>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</si>
  <si>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</si>
  <si>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</si>
  <si>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</si>
  <si>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</si>
  <si>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</si>
  <si>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</si>
  <si>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</si>
  <si>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</si>
  <si>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</si>
  <si>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</si>
  <si>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</si>
  <si>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</si>
  <si>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</si>
  <si>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</si>
  <si>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</si>
  <si>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</si>
  <si>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</si>
  <si>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</si>
  <si>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</si>
  <si>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</si>
  <si>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</si>
  <si>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</si>
  <si>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</si>
  <si>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NT does not use the CMRT form for data collecrtion as it is largely not applicable for use directly with smelters.  Instead, NT uses our own resources to gather due diligence information.</t>
  </si>
  <si>
    <t>Qualitek International, Inc.</t>
  </si>
  <si>
    <t>Manufactrer of tin-containing solder paste, bar and wire for electronics industry</t>
  </si>
  <si>
    <t>050677772</t>
  </si>
  <si>
    <t>DUNS</t>
  </si>
  <si>
    <t>315 Fairbank Street, Addison, Illinois 60101</t>
  </si>
  <si>
    <t>Charlie Han</t>
  </si>
  <si>
    <t>Charlie@leadfreeassembly.com</t>
  </si>
  <si>
    <t>630-628-8083</t>
  </si>
  <si>
    <t>PhoDi Han</t>
  </si>
  <si>
    <t>President</t>
  </si>
  <si>
    <t>phan@qualitek.com</t>
  </si>
  <si>
    <t>www.qualitek.com</t>
  </si>
  <si>
    <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</si>
</sst>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ENERAL\Conflict-Free%20Minerals\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han@qualite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qualitek.com/" TargetMode="External"/><Relationship Id="rId4" Type="http://schemas.openxmlformats.org/officeDocument/2006/relationships/hyperlink" Target="mailto:Charlie@leadfreeassembl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45" customHeight="1">
      <c r="A29" s="293"/>
      <c r="B29" s="309"/>
      <c r="C29" s="300"/>
      <c r="D29" s="306"/>
      <c r="E29" s="303"/>
      <c r="F29" s="165" t="s">
        <v>58</v>
      </c>
      <c r="G29" s="25"/>
    </row>
    <row r="30" spans="1:7" ht="62.4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4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26.75">
      <c r="A36" s="293"/>
      <c r="B36" s="310"/>
      <c r="C36" s="301"/>
      <c r="D36" s="307"/>
      <c r="E36" s="304"/>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5">
        <v>44692</v>
      </c>
      <c r="E55" s="169" t="s">
        <v>15485</v>
      </c>
      <c r="F55" s="169" t="s">
        <v>15476</v>
      </c>
      <c r="G55" s="25"/>
    </row>
    <row r="56" spans="1:7" ht="56.25">
      <c r="A56" s="293"/>
      <c r="B56" s="202">
        <v>6.3</v>
      </c>
      <c r="C56" s="149" t="s">
        <v>13129</v>
      </c>
      <c r="D56" s="275">
        <v>45051</v>
      </c>
      <c r="E56" s="169" t="s">
        <v>15753</v>
      </c>
      <c r="F56" s="169" t="s">
        <v>15534</v>
      </c>
      <c r="G56" s="25"/>
    </row>
    <row r="57" spans="1:7" ht="45">
      <c r="A57" s="293"/>
      <c r="B57" s="160">
        <v>6.31</v>
      </c>
      <c r="C57" s="149" t="s">
        <v>13129</v>
      </c>
      <c r="D57" s="275">
        <v>45072</v>
      </c>
      <c r="E57" s="169" t="s">
        <v>15755</v>
      </c>
      <c r="F57" s="169" t="s">
        <v>15534</v>
      </c>
      <c r="G57" s="25"/>
    </row>
    <row r="58" spans="1:7" ht="44.45" customHeight="1">
      <c r="A58" s="293"/>
      <c r="B58" s="202">
        <v>6.4</v>
      </c>
      <c r="C58" s="149" t="s">
        <v>13129</v>
      </c>
      <c r="D58" s="275">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57" sqref="D57:E5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3"/>
      <c r="G3" s="373"/>
      <c r="H3" s="373"/>
      <c r="I3" s="152"/>
      <c r="J3" s="138" t="s">
        <v>15760</v>
      </c>
      <c r="K3" s="36"/>
      <c r="L3" s="100"/>
      <c r="P3" s="45">
        <f>MATCH($D$3,LN,0)</f>
        <v>1</v>
      </c>
    </row>
    <row r="4" spans="1:34" ht="15.7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490</v>
      </c>
      <c r="E9" s="376"/>
      <c r="F9" s="376"/>
      <c r="G9" s="37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9" t="str">
        <f ca="1">OFFSET(L!$C$1,MATCH("Declaration"&amp;ADDRESS(ROW(),COLUMN(),4)&amp;LEFT($D$9,1),L!$A:$A,0)-1,SL,,)</f>
        <v>Description of Scope:</v>
      </c>
      <c r="C10" s="122"/>
      <c r="D10" s="370" t="s">
        <v>15859</v>
      </c>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15864</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6" t="s">
        <v>15865</v>
      </c>
      <c r="E17" s="367"/>
      <c r="F17" s="367"/>
      <c r="G17" s="367"/>
      <c r="H17" s="367"/>
      <c r="I17" s="367"/>
      <c r="J17" s="36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15868</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45413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79.5" customHeight="1">
      <c r="A39" s="41"/>
      <c r="B39" s="40" t="str">
        <f ca="1">OFFSET(L!$C$1,MATCH("Declaration"&amp;ADDRESS(ROW(),COLUMN(),4),L!$A:$A,0)-1,SL,,)&amp;P39</f>
        <v>Tin  (*)</v>
      </c>
      <c r="C39" s="10"/>
      <c r="D39" s="326" t="s">
        <v>484</v>
      </c>
      <c r="E39" s="327"/>
      <c r="F39" s="47"/>
      <c r="G39" s="328" t="s">
        <v>15855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82.5" customHeight="1">
      <c r="A45" s="41"/>
      <c r="B45" s="40" t="str">
        <f ca="1">OFFSET(L!$C$1,MATCH("Declaration"&amp;ADDRESS(ROW(),COLUMN(),4),L!$A:$A,0)-1,SL,,)&amp;P45</f>
        <v>Tin  (*)</v>
      </c>
      <c r="C45" s="10"/>
      <c r="D45" s="326" t="s">
        <v>484</v>
      </c>
      <c r="E45" s="327"/>
      <c r="F45" s="47"/>
      <c r="G45" s="328" t="s">
        <v>15856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15870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15869</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28" t="s">
        <v>15857</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00" priority="192" stopIfTrue="1">
      <formula>IF($D$22="",TRUE)</formula>
    </cfRule>
  </conditionalFormatting>
  <conditionalFormatting sqref="D44:E44 D50:E50 D56:E56 D62:E62 D68:E68">
    <cfRule type="expression" dxfId="99" priority="51" stopIfTrue="1">
      <formula>$P$26=""</formula>
    </cfRule>
    <cfRule type="expression" dxfId="98" priority="52" stopIfTrue="1">
      <formula>$P$32=""</formula>
    </cfRule>
  </conditionalFormatting>
  <conditionalFormatting sqref="D45:E45 D51:E51 D57:E57 D63:E63 D69:E69">
    <cfRule type="expression" dxfId="97" priority="45" stopIfTrue="1">
      <formula>$P$33=""</formula>
    </cfRule>
    <cfRule type="expression" dxfId="96" priority="46" stopIfTrue="1">
      <formula>$P$39=""</formula>
    </cfRule>
  </conditionalFormatting>
  <conditionalFormatting sqref="D46:E46 D52:E52 D58:E58 D64:E64 D70:E70">
    <cfRule type="expression" dxfId="95" priority="40" stopIfTrue="1">
      <formula>$P$28=""</formula>
    </cfRule>
    <cfRule type="expression" dxfId="94" priority="41" stopIfTrue="1">
      <formula>$P$34=""</formula>
    </cfRule>
  </conditionalFormatting>
  <conditionalFormatting sqref="D47:E47 D53:E53 D59:E59 D65:E65 D71:E71">
    <cfRule type="expression" dxfId="93" priority="36" stopIfTrue="1">
      <formula>$P$29=""</formula>
    </cfRule>
    <cfRule type="expression" dxfId="92" priority="37" stopIfTrue="1">
      <formula>$P$35=""</formula>
    </cfRule>
  </conditionalFormatting>
  <conditionalFormatting sqref="D44:E44">
    <cfRule type="expression" dxfId="91" priority="86" stopIfTrue="1">
      <formula>IF(AND(OR($D$26="Yes",$D$26=""),OR($D$32="Yes",$D$32=""),D44=""),1,0)</formula>
    </cfRule>
  </conditionalFormatting>
  <conditionalFormatting sqref="D45:E45">
    <cfRule type="expression" dxfId="90" priority="48" stopIfTrue="1">
      <formula>IF(AND(OR($D$27="Yes",$D$27=""),OR($D$33="Yes",$D$33=""),D45=""),1,0)</formula>
    </cfRule>
  </conditionalFormatting>
  <conditionalFormatting sqref="D46:E46">
    <cfRule type="expression" dxfId="89" priority="73" stopIfTrue="1">
      <formula>IF(AND(OR($D$28="Yes",$D$28=""),OR($D$34="Yes",$D$34=""),D46=""),1,0)</formula>
    </cfRule>
  </conditionalFormatting>
  <conditionalFormatting sqref="D47:E47">
    <cfRule type="expression" dxfId="88" priority="81" stopIfTrue="1">
      <formula>IF(AND(OR($D$29="Yes",$D$29=""),OR($D$35="Yes",$D$35=""),D47=""),1,0)</formula>
    </cfRule>
  </conditionalFormatting>
  <conditionalFormatting sqref="D50:E50">
    <cfRule type="expression" dxfId="87" priority="54" stopIfTrue="1">
      <formula>IF(AND(OR($D$26="Yes",$D$26=""),OR($D$32="Yes",$D$32=""),D50=""),1,0)</formula>
    </cfRule>
  </conditionalFormatting>
  <conditionalFormatting sqref="D51:E51">
    <cfRule type="expression" dxfId="86" priority="193" stopIfTrue="1">
      <formula>IF(AND(OR($D$27="Yes",$D$27=""),OR($D$33="Yes",$D$33=""),D51=""),1,0)</formula>
    </cfRule>
  </conditionalFormatting>
  <conditionalFormatting sqref="D52:E52">
    <cfRule type="expression" dxfId="85" priority="44" stopIfTrue="1">
      <formula>IF(AND(OR($D$28="Yes",$D$28=""),OR($D$34="Yes",$D$34=""),D52=""),1,0)</formula>
    </cfRule>
  </conditionalFormatting>
  <conditionalFormatting sqref="D53:E53">
    <cfRule type="expression" dxfId="84" priority="67" stopIfTrue="1">
      <formula>IF(AND(OR($D$29="Yes",$D$29=""),OR($D$35="Yes",$D$35=""),D53=""),1,0)</formula>
    </cfRule>
  </conditionalFormatting>
  <conditionalFormatting sqref="D56:E56">
    <cfRule type="expression" dxfId="83" priority="62" stopIfTrue="1">
      <formula>IF(AND(OR($D$26="Yes",$D$26=""),OR($D$32="Yes",$D$32=""),D56=""),1,0)</formula>
    </cfRule>
  </conditionalFormatting>
  <conditionalFormatting sqref="D57:E57">
    <cfRule type="expression" dxfId="82" priority="50" stopIfTrue="1">
      <formula>IF(AND(OR($D$27="Yes",$D$27=""),OR($D$33="Yes",$D$33=""),D57=""),1,0)</formula>
    </cfRule>
  </conditionalFormatting>
  <conditionalFormatting sqref="D58:E58">
    <cfRule type="expression" dxfId="81" priority="43" stopIfTrue="1">
      <formula>IF(AND(OR($D$28="Yes",$D$28=""),OR($D$34="Yes",$D$34=""),D58=""),1,0)</formula>
    </cfRule>
  </conditionalFormatting>
  <conditionalFormatting sqref="D59:E59">
    <cfRule type="expression" dxfId="80" priority="39" stopIfTrue="1">
      <formula>IF(AND(OR($D$29="Yes",$D$29=""),OR($D$35="Yes",$D$35=""),D59=""),1,0)</formula>
    </cfRule>
  </conditionalFormatting>
  <conditionalFormatting sqref="D62:E62">
    <cfRule type="expression" dxfId="79" priority="61" stopIfTrue="1">
      <formula>IF(AND(OR($D$26="Yes",$D$26=""),OR($D$32="Yes",$D$32=""),D62=""),1,0)</formula>
    </cfRule>
  </conditionalFormatting>
  <conditionalFormatting sqref="D63:E63">
    <cfRule type="expression" dxfId="78" priority="47" stopIfTrue="1">
      <formula>IF(AND(OR($D$27="Yes",$D$27=""),OR($D$33="Yes",$D$33=""),D63=""),1,0)</formula>
    </cfRule>
  </conditionalFormatting>
  <conditionalFormatting sqref="D64:E64">
    <cfRule type="expression" dxfId="77" priority="42" stopIfTrue="1">
      <formula>IF(AND(OR($D$28="Yes",$D$28=""),OR($D$34="Yes",$D$34=""),D64=""),1,0)</formula>
    </cfRule>
  </conditionalFormatting>
  <conditionalFormatting sqref="D65:E65">
    <cfRule type="expression" dxfId="76" priority="38" stopIfTrue="1">
      <formula>IF(AND(OR($D$29="Yes",$D$29=""),OR($D$35="Yes",$D$35=""),D65=""),1,0)</formula>
    </cfRule>
  </conditionalFormatting>
  <conditionalFormatting sqref="D68:E68">
    <cfRule type="expression" dxfId="75" priority="53" stopIfTrue="1">
      <formula>IF(AND(OR($D$26="Yes",$D$26=""),OR($D$32="Yes",$D$32=""),D68=""),1,0)</formula>
    </cfRule>
  </conditionalFormatting>
  <conditionalFormatting sqref="D69:E69">
    <cfRule type="expression" dxfId="74" priority="49" stopIfTrue="1">
      <formula>IF(AND(OR($D$27="Yes",$D$27=""),OR($D$33="Yes",$D$33=""),D69=""),1,0)</formula>
    </cfRule>
  </conditionalFormatting>
  <conditionalFormatting sqref="D70:E70">
    <cfRule type="expression" dxfId="73" priority="195" stopIfTrue="1">
      <formula>IF(AND(OR($D$28="Yes",$D$28=""),OR($D$34="Yes",$D$34=""),D70=""),1,0)</formula>
    </cfRule>
  </conditionalFormatting>
  <conditionalFormatting sqref="D71:E71">
    <cfRule type="expression" dxfId="72" priority="197" stopIfTrue="1">
      <formula>IF(AND(OR($D$29="Yes",$D$29=""),OR($D$35="Yes",$D$35=""),D71=""),1,0)</formula>
    </cfRule>
  </conditionalFormatting>
  <conditionalFormatting sqref="D75:E75 D77:E77 D79:E79 D81:E81 D83 D85:E85 D87:E87 D89:E89">
    <cfRule type="expression" dxfId="71" priority="118" stopIfTrue="1">
      <formula>AND(OR($D$26="No",AND($D$26="Yes",$D$32="No")),OR($D$27="No",AND($D$27="Yes",$D$33="No")),OR($D$28="No",AND($D$28="Yes",$D$34="No")),OR($D$29="No",AND($D$29="Yes",$D$35="No")))</formula>
    </cfRule>
    <cfRule type="expression" dxfId="70" priority="119" stopIfTrue="1">
      <formula>IF(D75="",TRUE)</formula>
    </cfRule>
  </conditionalFormatting>
  <conditionalFormatting sqref="D10:J10">
    <cfRule type="expression" dxfId="69" priority="199" stopIfTrue="1">
      <formula>IF(AND($D$10="",$D$9=$R$9),TRUE)</formula>
    </cfRule>
    <cfRule type="expression" dxfId="68" priority="89" stopIfTrue="1">
      <formula>IF($D$9=$Q$9,TRUE)</formula>
    </cfRule>
  </conditionalFormatting>
  <conditionalFormatting sqref="G85:J85">
    <cfRule type="expression" dxfId="67" priority="80" stopIfTrue="1">
      <formula>IF(AND($D$85="Yes, using other format (describe)",$G$85=""),TRUE)</formula>
    </cfRule>
  </conditionalFormatting>
  <conditionalFormatting sqref="D8:J8">
    <cfRule type="expression" dxfId="66" priority="33" stopIfTrue="1">
      <formula>IF($D$8="",TRUE)</formula>
    </cfRule>
  </conditionalFormatting>
  <conditionalFormatting sqref="D9:G9">
    <cfRule type="expression" dxfId="65" priority="32" stopIfTrue="1">
      <formula>IF($D$9="",TRUE)</formula>
    </cfRule>
  </conditionalFormatting>
  <conditionalFormatting sqref="D18:J18">
    <cfRule type="expression" dxfId="64" priority="31" stopIfTrue="1">
      <formula>IF($D$18="",TRUE)</formula>
    </cfRule>
  </conditionalFormatting>
  <conditionalFormatting sqref="D20:J20">
    <cfRule type="expression" dxfId="63" priority="30" stopIfTrue="1">
      <formula>IF($D$20="",TRUE)</formula>
    </cfRule>
  </conditionalFormatting>
  <conditionalFormatting sqref="D17:J17">
    <cfRule type="expression" dxfId="62" priority="29" stopIfTrue="1">
      <formula>IF($D$16="",TRUE)</formula>
    </cfRule>
  </conditionalFormatting>
  <conditionalFormatting sqref="D15:J15">
    <cfRule type="expression" dxfId="61" priority="28" stopIfTrue="1">
      <formula>IF($D$15="",TRUE)</formula>
    </cfRule>
  </conditionalFormatting>
  <conditionalFormatting sqref="D16:J16">
    <cfRule type="expression" dxfId="60" priority="27" stopIfTrue="1">
      <formula>IF($D$16="",TRUE)</formula>
    </cfRule>
  </conditionalFormatting>
  <conditionalFormatting sqref="D26:E26">
    <cfRule type="expression" dxfId="59" priority="23" stopIfTrue="1">
      <formula>IF($D$26="",TRUE)</formula>
    </cfRule>
  </conditionalFormatting>
  <conditionalFormatting sqref="D27:E27">
    <cfRule type="expression" dxfId="58" priority="24" stopIfTrue="1">
      <formula>IF($D$27="",TRUE)</formula>
    </cfRule>
  </conditionalFormatting>
  <conditionalFormatting sqref="D28:E28">
    <cfRule type="expression" dxfId="57" priority="25" stopIfTrue="1">
      <formula>IF($D$28="",TRUE)</formula>
    </cfRule>
  </conditionalFormatting>
  <conditionalFormatting sqref="D29:E29">
    <cfRule type="expression" dxfId="56" priority="26" stopIfTrue="1">
      <formula>IF($D$29="",TRUE)</formula>
    </cfRule>
  </conditionalFormatting>
  <conditionalFormatting sqref="D32:E32">
    <cfRule type="expression" dxfId="55" priority="20" stopIfTrue="1">
      <formula>IF(AND(OR($D$26="Yes",$D$26=""),$D$32=""),1,0)</formula>
    </cfRule>
    <cfRule type="expression" dxfId="54" priority="21" stopIfTrue="1">
      <formula>$P$26=""</formula>
    </cfRule>
  </conditionalFormatting>
  <conditionalFormatting sqref="D33:E33">
    <cfRule type="expression" dxfId="53" priority="18" stopIfTrue="1">
      <formula>IF(AND(OR($D$27="Yes",$D$27=""),$D$33=""),1,0)</formula>
    </cfRule>
    <cfRule type="expression" dxfId="52" priority="19" stopIfTrue="1">
      <formula>$P$27=""</formula>
    </cfRule>
  </conditionalFormatting>
  <conditionalFormatting sqref="D34:E34">
    <cfRule type="expression" dxfId="51" priority="15" stopIfTrue="1">
      <formula>IF(AND(OR($D$28="Yes",$D$28=""),$D$34=""),1,0)</formula>
    </cfRule>
    <cfRule type="expression" dxfId="50" priority="16" stopIfTrue="1">
      <formula>$P$28=""</formula>
    </cfRule>
  </conditionalFormatting>
  <conditionalFormatting sqref="D35:E35">
    <cfRule type="expression" dxfId="49" priority="17" stopIfTrue="1">
      <formula>IF(AND(OR($D$29="Yes",$D$29=""),$D$35=""),1,0)</formula>
    </cfRule>
    <cfRule type="expression" dxfId="48" priority="22" stopIfTrue="1">
      <formula>$P$29=""</formula>
    </cfRule>
  </conditionalFormatting>
  <conditionalFormatting sqref="D38:E38">
    <cfRule type="expression" dxfId="47" priority="9" stopIfTrue="1">
      <formula>$P$26=""</formula>
    </cfRule>
    <cfRule type="expression" dxfId="46" priority="10" stopIfTrue="1">
      <formula>$P$32=""</formula>
    </cfRule>
  </conditionalFormatting>
  <conditionalFormatting sqref="D38:E38">
    <cfRule type="expression" dxfId="45" priority="13" stopIfTrue="1">
      <formula>IF(AND(OR($D$26="Yes",$D$26=""),OR($D$32="Yes",$D$32=""),D38=""),1,0)</formula>
    </cfRule>
  </conditionalFormatting>
  <conditionalFormatting sqref="D39:E39">
    <cfRule type="expression" dxfId="44" priority="7" stopIfTrue="1">
      <formula>$P$33=""</formula>
    </cfRule>
    <cfRule type="expression" dxfId="43" priority="8" stopIfTrue="1">
      <formula>$P$39=""</formula>
    </cfRule>
  </conditionalFormatting>
  <conditionalFormatting sqref="D39:E39">
    <cfRule type="expression" dxfId="42" priority="12" stopIfTrue="1">
      <formula>IF(AND(OR($D$27="Yes",$D$27=""),OR($D$33="Yes",$D$33=""),D39=""),1,0)</formula>
    </cfRule>
  </conditionalFormatting>
  <conditionalFormatting sqref="D40:E40">
    <cfRule type="expression" dxfId="41" priority="5" stopIfTrue="1">
      <formula>$P$28=""</formula>
    </cfRule>
    <cfRule type="expression" dxfId="40" priority="6" stopIfTrue="1">
      <formula>$P$34=""</formula>
    </cfRule>
  </conditionalFormatting>
  <conditionalFormatting sqref="D40:E40">
    <cfRule type="expression" dxfId="39" priority="11" stopIfTrue="1">
      <formula>IF(AND(OR($D$28="Yes",$D$28=""),OR($D$34="Yes",$D$34=""),D40=""),1,0)</formula>
    </cfRule>
  </conditionalFormatting>
  <conditionalFormatting sqref="D41:E41">
    <cfRule type="expression" dxfId="38" priority="3" stopIfTrue="1">
      <formula>$P$29=""</formula>
    </cfRule>
    <cfRule type="expression" dxfId="37" priority="4" stopIfTrue="1">
      <formula>$P$35=""</formula>
    </cfRule>
  </conditionalFormatting>
  <conditionalFormatting sqref="D41:E41">
    <cfRule type="expression" dxfId="36" priority="14" stopIfTrue="1">
      <formula>IF(AND(OR($D$29="Yes",$D$29=""),OR($D$35="Yes",$D$35=""),D41=""),1,0)</formula>
    </cfRule>
  </conditionalFormatting>
  <conditionalFormatting sqref="G77:J77">
    <cfRule type="expression" dxfId="35" priority="2" stopIfTrue="1">
      <formula>IF(AND($D$77="Yes",$G$77=""),TRUE)</formula>
    </cfRule>
  </conditionalFormatting>
  <conditionalFormatting sqref="G83:J83">
    <cfRule type="expression" dxfId="34" priority="1" stopIfTrue="1">
      <formula>IF(AND($D$79="Yes, using other format (describe)",$G$79=""),TRUE)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D16"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E21" sqref="E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
        <v>1120</v>
      </c>
      <c r="C5" s="186" t="s">
        <v>12906</v>
      </c>
      <c r="D5" s="230"/>
      <c r="E5" s="182" t="s">
        <v>1086</v>
      </c>
      <c r="F5" s="182" t="s">
        <v>767</v>
      </c>
      <c r="G5" s="182" t="s">
        <v>13217</v>
      </c>
      <c r="H5" s="183">
        <v>0</v>
      </c>
      <c r="I5" s="184" t="s">
        <v>1769</v>
      </c>
      <c r="J5" s="184" t="s">
        <v>1666</v>
      </c>
      <c r="K5" s="224"/>
      <c r="L5" s="224"/>
      <c r="M5" s="224"/>
      <c r="N5" s="224"/>
      <c r="O5" s="224"/>
      <c r="P5" s="185"/>
      <c r="Q5" s="225"/>
      <c r="R5" s="182" t="s">
        <v>12408</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7" si="1">IF(AND(C5="Smelter not listed",OR(LEN(D5)=0,LEN(E5)=0)),1,0)</f>
        <v>0</v>
      </c>
      <c r="AB5" s="228" t="str">
        <f t="shared" ref="AB5:AB17" si="2">B5&amp;C5</f>
        <v>TinMineracao Taboca SA</v>
      </c>
    </row>
    <row r="6" spans="1:34" s="227" customFormat="1" ht="19.899999999999999"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
        <v>811</v>
      </c>
      <c r="S6" s="181" t="str">
        <f t="shared" ref="S6:S17"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899999999999999" customHeight="1">
      <c r="A7" s="262"/>
      <c r="B7" s="182" t="s">
        <v>1120</v>
      </c>
      <c r="C7" s="186" t="s">
        <v>1021</v>
      </c>
      <c r="D7" s="230"/>
      <c r="E7" s="182" t="s">
        <v>878</v>
      </c>
      <c r="F7" s="182" t="s">
        <v>779</v>
      </c>
      <c r="G7" s="182" t="s">
        <v>13217</v>
      </c>
      <c r="H7" s="183">
        <v>0</v>
      </c>
      <c r="I7" s="184" t="s">
        <v>1781</v>
      </c>
      <c r="J7" s="184" t="s">
        <v>1782</v>
      </c>
      <c r="K7" s="224"/>
      <c r="L7" s="224"/>
      <c r="M7" s="224"/>
      <c r="N7" s="224"/>
      <c r="O7" s="224"/>
      <c r="P7" s="185"/>
      <c r="Q7" s="225"/>
      <c r="R7" s="182" t="s">
        <v>1021</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899999999999999" customHeight="1">
      <c r="A8" s="262"/>
      <c r="B8" s="182" t="s">
        <v>1120</v>
      </c>
      <c r="C8" s="186" t="s">
        <v>13779</v>
      </c>
      <c r="D8" s="230"/>
      <c r="E8" s="182" t="s">
        <v>1095</v>
      </c>
      <c r="F8" s="182" t="s">
        <v>794</v>
      </c>
      <c r="G8" s="182" t="s">
        <v>13217</v>
      </c>
      <c r="H8" s="183">
        <v>0</v>
      </c>
      <c r="I8" s="184" t="s">
        <v>1778</v>
      </c>
      <c r="J8" s="184" t="s">
        <v>6047</v>
      </c>
      <c r="K8" s="224"/>
      <c r="L8" s="224"/>
      <c r="M8" s="224"/>
      <c r="N8" s="224"/>
      <c r="O8" s="224"/>
      <c r="P8" s="185"/>
      <c r="Q8" s="225"/>
      <c r="R8" s="182" t="s">
        <v>13779</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c r="B9" s="182" t="s">
        <v>1120</v>
      </c>
      <c r="C9" s="186" t="s">
        <v>13778</v>
      </c>
      <c r="D9" s="230"/>
      <c r="E9" s="182" t="s">
        <v>1095</v>
      </c>
      <c r="F9" s="182" t="s">
        <v>776</v>
      </c>
      <c r="G9" s="182" t="s">
        <v>13217</v>
      </c>
      <c r="H9" s="183">
        <v>0</v>
      </c>
      <c r="I9" s="184" t="s">
        <v>1780</v>
      </c>
      <c r="J9" s="184" t="s">
        <v>12830</v>
      </c>
      <c r="K9" s="224"/>
      <c r="L9" s="224"/>
      <c r="M9" s="224"/>
      <c r="N9" s="224"/>
      <c r="O9" s="224"/>
      <c r="P9" s="185"/>
      <c r="Q9" s="225"/>
      <c r="R9" s="182" t="s">
        <v>13778</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899999999999999" customHeight="1">
      <c r="A10" s="262"/>
      <c r="B10" s="182" t="s">
        <v>1120</v>
      </c>
      <c r="C10" s="186" t="s">
        <v>15496</v>
      </c>
      <c r="D10" s="230"/>
      <c r="E10" s="182" t="s">
        <v>1085</v>
      </c>
      <c r="F10" s="182" t="s">
        <v>1801</v>
      </c>
      <c r="G10" s="182" t="s">
        <v>13217</v>
      </c>
      <c r="H10" s="183">
        <v>0</v>
      </c>
      <c r="I10" s="184" t="s">
        <v>1802</v>
      </c>
      <c r="J10" s="184" t="s">
        <v>3135</v>
      </c>
      <c r="K10" s="224"/>
      <c r="L10" s="224"/>
      <c r="M10" s="224"/>
      <c r="N10" s="224"/>
      <c r="O10" s="224"/>
      <c r="P10" s="185"/>
      <c r="Q10" s="225"/>
      <c r="R10" s="182" t="s">
        <v>15496</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899999999999999" customHeight="1">
      <c r="A11" s="262"/>
      <c r="B11" s="182" t="s">
        <v>1120</v>
      </c>
      <c r="C11" s="186" t="s">
        <v>1024</v>
      </c>
      <c r="D11" s="230"/>
      <c r="E11" s="182" t="s">
        <v>870</v>
      </c>
      <c r="F11" s="182" t="s">
        <v>768</v>
      </c>
      <c r="G11" s="182" t="s">
        <v>13217</v>
      </c>
      <c r="H11" s="183">
        <v>0</v>
      </c>
      <c r="I11" s="184" t="s">
        <v>1771</v>
      </c>
      <c r="J11" s="184" t="s">
        <v>9093</v>
      </c>
      <c r="K11" s="224"/>
      <c r="L11" s="224"/>
      <c r="M11" s="224"/>
      <c r="N11" s="224"/>
      <c r="O11" s="224"/>
      <c r="P11" s="185"/>
      <c r="Q11" s="225"/>
      <c r="R11" s="182" t="s">
        <v>1024</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19.899999999999999" customHeight="1">
      <c r="A12" s="262"/>
      <c r="B12" s="182" t="s">
        <v>1120</v>
      </c>
      <c r="C12" s="186" t="s">
        <v>13160</v>
      </c>
      <c r="D12" s="230"/>
      <c r="E12" s="182" t="s">
        <v>2415</v>
      </c>
      <c r="F12" s="182" t="s">
        <v>13161</v>
      </c>
      <c r="G12" s="182" t="s">
        <v>13217</v>
      </c>
      <c r="H12" s="183">
        <v>0</v>
      </c>
      <c r="I12" s="184" t="s">
        <v>13162</v>
      </c>
      <c r="J12" s="184" t="s">
        <v>1725</v>
      </c>
      <c r="K12" s="224"/>
      <c r="L12" s="224"/>
      <c r="M12" s="224"/>
      <c r="N12" s="224"/>
      <c r="O12" s="224"/>
      <c r="P12" s="185"/>
      <c r="Q12" s="225"/>
      <c r="R12" s="182" t="s">
        <v>13160</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19.899999999999999" customHeight="1">
      <c r="A13" s="262"/>
      <c r="B13" s="182" t="s">
        <v>1120</v>
      </c>
      <c r="C13" s="186" t="s">
        <v>2141</v>
      </c>
      <c r="D13" s="230"/>
      <c r="E13" s="182" t="s">
        <v>1095</v>
      </c>
      <c r="F13" s="182" t="s">
        <v>775</v>
      </c>
      <c r="G13" s="182" t="s">
        <v>13217</v>
      </c>
      <c r="H13" s="183">
        <v>0</v>
      </c>
      <c r="I13" s="184" t="s">
        <v>1753</v>
      </c>
      <c r="J13" s="184" t="s">
        <v>12830</v>
      </c>
      <c r="K13" s="224"/>
      <c r="L13" s="224"/>
      <c r="M13" s="224"/>
      <c r="N13" s="224"/>
      <c r="O13" s="224"/>
      <c r="P13" s="185"/>
      <c r="Q13" s="225"/>
      <c r="R13" s="182" t="s">
        <v>2141</v>
      </c>
      <c r="S13" s="181" t="str">
        <f t="shared" ca="1" si="3"/>
        <v>ID</v>
      </c>
      <c r="T13" s="181" t="str">
        <f ca="1">IF(B13="","",IF(ISERROR(MATCH($J13,[1]SorP!$B$1:$B$6279,0)),"",INDIRECT("'SorP'!$A$"&amp;MATCH($S13&amp;$J13,[1]SorP!C:C,0))))</f>
        <v>ID-BB</v>
      </c>
      <c r="U13" s="201"/>
      <c r="V13" s="226">
        <f>IF(C13="",NA(),IF(OR(C13="Smelter not listed",C13="Smelter not yet identified"),MATCH($B13&amp;$D13,'[1]Smelter Look-up'!$J:$J,0),MATCH($B13&amp;$C13,'[1]Smelter Look-up'!$J:$J,0)))</f>
        <v>507</v>
      </c>
      <c r="X13" s="227">
        <f t="shared" si="1"/>
        <v>0</v>
      </c>
      <c r="AB13" s="228" t="str">
        <f t="shared" si="2"/>
        <v>TinPT Refined Bangka Tin</v>
      </c>
    </row>
    <row r="14" spans="1:34" s="227" customFormat="1" ht="19.899999999999999" customHeight="1">
      <c r="A14" s="262"/>
      <c r="B14" s="182" t="s">
        <v>1120</v>
      </c>
      <c r="C14" s="186" t="s">
        <v>832</v>
      </c>
      <c r="D14" s="230"/>
      <c r="E14" s="182" t="s">
        <v>2413</v>
      </c>
      <c r="F14" s="182" t="s">
        <v>759</v>
      </c>
      <c r="G14" s="182" t="s">
        <v>13217</v>
      </c>
      <c r="H14" s="183">
        <v>0</v>
      </c>
      <c r="I14" s="184" t="s">
        <v>1755</v>
      </c>
      <c r="J14" s="184" t="s">
        <v>1755</v>
      </c>
      <c r="K14" s="224"/>
      <c r="L14" s="224"/>
      <c r="M14" s="224"/>
      <c r="N14" s="224"/>
      <c r="O14" s="224"/>
      <c r="P14" s="185"/>
      <c r="Q14" s="225"/>
      <c r="R14" s="182" t="s">
        <v>832</v>
      </c>
      <c r="S14" s="181" t="str">
        <f t="shared" ca="1" si="3"/>
        <v>BO</v>
      </c>
      <c r="T14" s="181" t="str">
        <f ca="1">IF(B14="","",IF(ISERROR(MATCH($J14,[1]SorP!$B$1:$B$6279,0)),"",INDIRECT("'SorP'!$A$"&amp;MATCH($S14&amp;$J14,[1]SorP!C:C,0))))</f>
        <v>BO-O</v>
      </c>
      <c r="U14" s="201"/>
      <c r="V14" s="226">
        <f>IF(C14="",NA(),IF(OR(C14="Smelter not listed",C14="Smelter not yet identified"),MATCH($B14&amp;$D14,'[1]Smelter Look-up'!$J:$J,0),MATCH($B14&amp;$C14,'[1]Smelter Look-up'!$J:$J,0)))</f>
        <v>421</v>
      </c>
      <c r="X14" s="227">
        <f t="shared" si="1"/>
        <v>0</v>
      </c>
      <c r="AB14" s="228" t="str">
        <f t="shared" si="2"/>
        <v>TinEM Vinto</v>
      </c>
    </row>
    <row r="15" spans="1:34" s="227" customFormat="1" ht="19.899999999999999" customHeight="1">
      <c r="A15" s="262"/>
      <c r="B15" s="182" t="s">
        <v>1120</v>
      </c>
      <c r="C15" s="186" t="s">
        <v>15062</v>
      </c>
      <c r="D15" s="230"/>
      <c r="E15" s="182" t="s">
        <v>1095</v>
      </c>
      <c r="F15" s="182" t="s">
        <v>15063</v>
      </c>
      <c r="G15" s="182" t="s">
        <v>13217</v>
      </c>
      <c r="H15" s="183">
        <v>0</v>
      </c>
      <c r="I15" s="184" t="s">
        <v>15108</v>
      </c>
      <c r="J15" s="184" t="s">
        <v>12830</v>
      </c>
      <c r="K15" s="224"/>
      <c r="L15" s="224"/>
      <c r="M15" s="224"/>
      <c r="N15" s="224"/>
      <c r="O15" s="224"/>
      <c r="P15" s="185"/>
      <c r="Q15" s="225"/>
      <c r="R15" s="182" t="s">
        <v>15062</v>
      </c>
      <c r="S15" s="181" t="str">
        <f t="shared" ca="1" si="3"/>
        <v>ID</v>
      </c>
      <c r="T15" s="181" t="str">
        <f ca="1">IF(B15="","",IF(ISERROR(MATCH($J15,[1]SorP!$B$1:$B$6279,0)),"",INDIRECT("'SorP'!$A$"&amp;MATCH($S15&amp;$J15,[1]SorP!C:C,0))))</f>
        <v>ID-BB</v>
      </c>
      <c r="U15" s="201"/>
      <c r="V15" s="226">
        <f>IF(C15="",NA(),IF(OR(C15="Smelter not listed",C15="Smelter not yet identified"),MATCH($B15&amp;$D15,'[1]Smelter Look-up'!$J:$J,0),MATCH($B15&amp;$C15,'[1]Smelter Look-up'!$J:$J,0)))</f>
        <v>486</v>
      </c>
      <c r="X15" s="227">
        <f t="shared" si="1"/>
        <v>0</v>
      </c>
      <c r="AB15" s="228" t="str">
        <f t="shared" si="2"/>
        <v>TinPT Aries Kencana Sejahtera</v>
      </c>
    </row>
    <row r="16" spans="1:34" s="227" customFormat="1" ht="19.899999999999999" customHeight="1">
      <c r="A16" s="262"/>
      <c r="B16" s="182" t="s">
        <v>1120</v>
      </c>
      <c r="C16" s="186" t="s">
        <v>15087</v>
      </c>
      <c r="D16" s="230"/>
      <c r="E16" s="182" t="s">
        <v>1095</v>
      </c>
      <c r="F16" s="182" t="s">
        <v>15088</v>
      </c>
      <c r="G16" s="182" t="s">
        <v>13217</v>
      </c>
      <c r="H16" s="183">
        <v>0</v>
      </c>
      <c r="I16" s="184" t="s">
        <v>15109</v>
      </c>
      <c r="J16" s="184" t="s">
        <v>12830</v>
      </c>
      <c r="K16" s="224"/>
      <c r="L16" s="224"/>
      <c r="M16" s="224"/>
      <c r="N16" s="224"/>
      <c r="O16" s="224"/>
      <c r="P16" s="185"/>
      <c r="Q16" s="225"/>
      <c r="R16" s="182" t="s">
        <v>15087</v>
      </c>
      <c r="S16" s="181" t="str">
        <f t="shared" ca="1" si="3"/>
        <v>ID</v>
      </c>
      <c r="T16" s="181" t="str">
        <f ca="1">IF(B16="","",IF(ISERROR(MATCH($J16,[1]SorP!$B$1:$B$6279,0)),"",INDIRECT("'SorP'!$A$"&amp;MATCH($S16&amp;$J16,[1]SorP!C:C,0))))</f>
        <v>ID-BB</v>
      </c>
      <c r="U16" s="201"/>
      <c r="V16" s="226">
        <f>IF(C16="",NA(),IF(OR(C16="Smelter not listed",C16="Smelter not yet identified"),MATCH($B16&amp;$D16,'[1]Smelter Look-up'!$J:$J,0),MATCH($B16&amp;$C16,'[1]Smelter Look-up'!$J:$J,0)))</f>
        <v>515</v>
      </c>
      <c r="X16" s="227">
        <f t="shared" si="1"/>
        <v>0</v>
      </c>
      <c r="AB16" s="228" t="str">
        <f t="shared" si="2"/>
        <v>TinPT Tinindo Inter Nusa</v>
      </c>
    </row>
    <row r="17" spans="1:28" s="227" customFormat="1" ht="19.899999999999999" customHeight="1">
      <c r="A17" s="181"/>
      <c r="B17" s="182" t="s">
        <v>1120</v>
      </c>
      <c r="C17" s="186" t="s">
        <v>1788</v>
      </c>
      <c r="D17" s="230"/>
      <c r="E17" s="182" t="s">
        <v>1086</v>
      </c>
      <c r="F17" s="182" t="s">
        <v>780</v>
      </c>
      <c r="G17" s="182" t="s">
        <v>13217</v>
      </c>
      <c r="H17" s="183">
        <v>0</v>
      </c>
      <c r="I17" s="184" t="s">
        <v>1752</v>
      </c>
      <c r="J17" s="184" t="s">
        <v>1756</v>
      </c>
      <c r="K17" s="224"/>
      <c r="L17" s="224"/>
      <c r="M17" s="224"/>
      <c r="N17" s="224"/>
      <c r="O17" s="224"/>
      <c r="P17" s="185"/>
      <c r="Q17" s="225"/>
      <c r="R17" s="182" t="s">
        <v>2515</v>
      </c>
      <c r="S17" s="181" t="str">
        <f t="shared" ca="1" si="3"/>
        <v>BR</v>
      </c>
      <c r="T17" s="181" t="str">
        <f ca="1">IF(B17="","",IF(ISERROR(MATCH($J17,[1]SorP!$B$1:$B$6279,0)),"",INDIRECT("'SorP'!$A$"&amp;MATCH($S17&amp;$J17,[1]SorP!C:C,0))))</f>
        <v>BR-RO</v>
      </c>
      <c r="U17" s="201"/>
      <c r="V17" s="226">
        <f>IF(C17="",NA(),IF(OR(C17="Smelter not listed",C17="Smelter not yet identified"),MATCH($B17&amp;$D17,'[1]Smelter Look-up'!$J:$J,0),MATCH($B17&amp;$C17,'[1]Smelter Look-up'!$J:$J,0)))</f>
        <v>537</v>
      </c>
      <c r="X17" s="227">
        <f t="shared" si="1"/>
        <v>0</v>
      </c>
      <c r="AB17" s="228" t="str">
        <f t="shared" si="2"/>
        <v>TinWhite Solder Metalurgica</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ref="S18:S37" ca="1" si="4">IF(B18="","",IF(ISERROR(MATCH($E18,CL,0)),"Unknown",INDIRECT("'C'!$A$"&amp;MATCH($E18,CL,0)+1)))</f>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ref="X18:X37" ca="1" si="5">IF(AND(C18="Smelter not listed",OR(LEN(D18)=0,LEN(E18)=0)),1,0)</f>
        <v>0</v>
      </c>
      <c r="AB18" s="228" t="str">
        <f t="shared" ref="AB18:AB37" si="6">B18&amp;C18</f>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18:B2504">
    <cfRule type="expression" dxfId="33" priority="21" stopIfTrue="1">
      <formula>IF(B18="",TRUE)</formula>
    </cfRule>
    <cfRule type="expression" dxfId="32" priority="22" stopIfTrue="1">
      <formula>IF(AND(COUNTIF(MetalSmelter,B18&amp;C18)=0,LEN(C18)&gt;0),TRUE,FALSE)</formula>
    </cfRule>
  </conditionalFormatting>
  <conditionalFormatting sqref="C18:C2504">
    <cfRule type="expression" dxfId="31" priority="29" stopIfTrue="1">
      <formula>IF(AND(B18&lt;&gt;"",C18=""),TRUE)</formula>
    </cfRule>
  </conditionalFormatting>
  <conditionalFormatting sqref="D18:D2504">
    <cfRule type="expression" dxfId="30" priority="33" stopIfTrue="1">
      <formula>IF(AND(LEN($C18)&gt;0,AND($C18&lt;&gt;"Smelter Not Listed",ISBLANK($D18))),1,0)</formula>
    </cfRule>
    <cfRule type="expression" dxfId="29" priority="40" stopIfTrue="1">
      <formula>IF(AND(D18="",$C18=$X$4),TRUE)</formula>
    </cfRule>
    <cfRule type="expression" dxfId="28" priority="41" stopIfTrue="1">
      <formula>IF(FIND("!",D18),TRUE)</formula>
    </cfRule>
  </conditionalFormatting>
  <conditionalFormatting sqref="E18:E2504 R18:R2504">
    <cfRule type="expression" dxfId="27" priority="27" stopIfTrue="1">
      <formula>IF(AND(E18="",$C18=$X$4),TRUE)</formula>
    </cfRule>
    <cfRule type="expression" dxfId="26" priority="28" stopIfTrue="1">
      <formula>IF(FIND("!",E18),TRUE)</formula>
    </cfRule>
  </conditionalFormatting>
  <conditionalFormatting sqref="F18:F2504">
    <cfRule type="expression" dxfId="25" priority="25" stopIfTrue="1">
      <formula>IF(AND(LEN($A18)&gt;0,$A18&lt;&gt;$F18),TRUE,FALSE)</formula>
    </cfRule>
  </conditionalFormatting>
  <conditionalFormatting sqref="G18:G2504">
    <cfRule type="expression" dxfId="24" priority="42" stopIfTrue="1">
      <formula>IF(FIND("Enter smelter details",G18),TRUE)</formula>
    </cfRule>
  </conditionalFormatting>
  <conditionalFormatting sqref="B5:B17">
    <cfRule type="expression" dxfId="23" priority="3" stopIfTrue="1">
      <formula>IF(B5="",TRUE)</formula>
    </cfRule>
    <cfRule type="expression" dxfId="22" priority="6" stopIfTrue="1">
      <formula>IF(AND(COUNTIF(MetalSmelter,B5&amp;C5)=0,LEN(C5)&gt;0),TRUE,FALSE)</formula>
    </cfRule>
  </conditionalFormatting>
  <conditionalFormatting sqref="C5:C17">
    <cfRule type="expression" dxfId="21" priority="1" stopIfTrue="1">
      <formula>IF(AND(B5&lt;&gt;"",C5=""),TRUE)</formula>
    </cfRule>
  </conditionalFormatting>
  <conditionalFormatting sqref="D5:D17">
    <cfRule type="expression" dxfId="20" priority="7" stopIfTrue="1">
      <formula>IF(AND(LEN($C5)&gt;0,AND($C5&lt;&gt;"Smelter Not Listed",ISBLANK($D5))),1,0)</formula>
    </cfRule>
    <cfRule type="expression" dxfId="19" priority="8" stopIfTrue="1">
      <formula>IF(AND(D5="",$C5=$X$4),TRUE)</formula>
    </cfRule>
    <cfRule type="expression" dxfId="18" priority="9" stopIfTrue="1">
      <formula>IF(FIND("!",D5),TRUE)</formula>
    </cfRule>
  </conditionalFormatting>
  <conditionalFormatting sqref="E5:E17 R5:R17">
    <cfRule type="expression" dxfId="17" priority="4" stopIfTrue="1">
      <formula>IF(AND(E5="",$C5=$X$4),TRUE)</formula>
    </cfRule>
    <cfRule type="expression" dxfId="16" priority="5" stopIfTrue="1">
      <formula>IF(FIND("!",E5),TRUE)</formula>
    </cfRule>
  </conditionalFormatting>
  <conditionalFormatting sqref="F5:F17">
    <cfRule type="expression" dxfId="15" priority="2" stopIfTrue="1">
      <formula>IF(AND(LEN($A5)&gt;0,$A5&lt;&gt;$F5),TRUE,FALSE)</formula>
    </cfRule>
  </conditionalFormatting>
  <conditionalFormatting sqref="G5:G17">
    <cfRule type="expression" dxfId="14" priority="1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6" stopIfTrue="1" id="{3A2C08C1-A3CB-4039-99D1-6146192A6F94}">
            <xm:f>IF(OR(AND(B18="Tantalum",Declaration!$P$38=""),AND(B18="Tin",Declaration!$P$39=""),AND(B18="Gold",Declaration!$P$40=""),AND(B18="Tungsten",Declaration!$P$41="")),TRUE,FALSE)</xm:f>
            <x14:dxf>
              <fill>
                <patternFill>
                  <bgColor rgb="FFFF0000"/>
                </patternFill>
              </fill>
            </x14:dxf>
          </x14:cfRule>
          <xm:sqref>B18:B2504</xm:sqref>
        </x14:conditionalFormatting>
        <x14:conditionalFormatting xmlns:xm="http://schemas.microsoft.com/office/excel/2006/main">
          <x14:cfRule type="expression" priority="24" stopIfTrue="1" id="{4DF03B03-3E0F-40B2-A5D1-B1DA6639A4FD}">
            <xm:f>IF(OR(AND(B18="Tantalum",Declaration!$P$38=""),AND(B18="Tin",Declaration!$P$39=""),AND(B18="Gold",Declaration!$P$40=""),AND(B18="Tungsten",Declaration!$P$41="")),TRUE,FALSE)</xm:f>
            <x14:dxf>
              <fill>
                <patternFill>
                  <bgColor rgb="FFFF0000"/>
                </patternFill>
              </fill>
            </x14:dxf>
          </x14:cfRule>
          <xm:sqref>C18:C2504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9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Qualitek International,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Manufactrer of tin-containing solder paste, bar and wire for electronics industry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Charlie Han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Charlie@leadfreeassembly.com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630-628-8083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PhoDi Han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phan@qualitek.com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www.qualitek.com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purl.org/dc/elements/1.1/"/>
    <ds:schemaRef ds:uri="http://purl.org/dc/terms/"/>
    <ds:schemaRef ds:uri="6e8a5f3d-031c-4996-804e-0e28298fe1e2"/>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a54701f6-876b-4337-a24e-543e1bd311e6"/>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Sales</cp:lastModifiedBy>
  <cp:lastPrinted>2015-04-21T20:47:43Z</cp:lastPrinted>
  <dcterms:created xsi:type="dcterms:W3CDTF">2010-06-21T21:00:23Z</dcterms:created>
  <dcterms:modified xsi:type="dcterms:W3CDTF">2024-06-26T11:29:45Z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